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airiecatorg1.sharepoint.com/sites/PrairieCat/Shared Documents/Statistics &amp; Reports/Fiscal Year Statistical Reports/"/>
    </mc:Choice>
  </mc:AlternateContent>
  <xr:revisionPtr revIDLastSave="1570" documentId="13_ncr:1_{C00FE2A7-FF10-4375-AC0B-3CD50AFF96CD}" xr6:coauthVersionLast="47" xr6:coauthVersionMax="47" xr10:uidLastSave="{F88DDE32-1833-41DA-9A3C-40BE49738F9B}"/>
  <bookViews>
    <workbookView xWindow="28680" yWindow="-120" windowWidth="29040" windowHeight="15720" tabRatio="825" firstSheet="1" activeTab="12" xr2:uid="{00000000-000D-0000-FFFF-FFFF00000000}"/>
  </bookViews>
  <sheets>
    <sheet name="July" sheetId="12" r:id="rId1"/>
    <sheet name="August" sheetId="11" r:id="rId2"/>
    <sheet name="September" sheetId="10" r:id="rId3"/>
    <sheet name="October" sheetId="9" r:id="rId4"/>
    <sheet name="November" sheetId="8" r:id="rId5"/>
    <sheet name="December" sheetId="7" r:id="rId6"/>
    <sheet name="January" sheetId="4" r:id="rId7"/>
    <sheet name="February" sheetId="1" r:id="rId8"/>
    <sheet name="March" sheetId="2" r:id="rId9"/>
    <sheet name="April" sheetId="3" r:id="rId10"/>
    <sheet name="May" sheetId="5" r:id="rId11"/>
    <sheet name="June" sheetId="6" r:id="rId12"/>
    <sheet name="Annual Summary" sheetId="15" r:id="rId13"/>
  </sheets>
  <definedNames>
    <definedName name="_xlnm._FilterDatabase" localSheetId="12" hidden="1">'Annual Summary'!$A$1:$AN$1</definedName>
    <definedName name="_xlnm.Print_Area" localSheetId="12">'Annual Summary'!$A$1:$AO$43</definedName>
    <definedName name="_xlnm.Print_Area" localSheetId="0">July!$A$1:$A$39</definedName>
    <definedName name="_xlnm.Print_Area" localSheetId="4">November!$A$1:$A$52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" i="15" l="1"/>
  <c r="AL4" i="15"/>
  <c r="AL3" i="15"/>
  <c r="AK23" i="15" l="1"/>
  <c r="AM3" i="15"/>
  <c r="AB27" i="15" l="1"/>
  <c r="AB28" i="15"/>
  <c r="AB29" i="15"/>
  <c r="AB30" i="15"/>
  <c r="AB31" i="15"/>
  <c r="AB32" i="15"/>
  <c r="AB33" i="15"/>
  <c r="AB34" i="15"/>
  <c r="AB35" i="15"/>
  <c r="AB36" i="15"/>
  <c r="AB37" i="15"/>
  <c r="AB38" i="15"/>
  <c r="AB26" i="15"/>
  <c r="AB22" i="15"/>
  <c r="AB21" i="15"/>
  <c r="AB13" i="15"/>
  <c r="AB14" i="15"/>
  <c r="AB15" i="15"/>
  <c r="AB16" i="15"/>
  <c r="AB17" i="15"/>
  <c r="AB18" i="15"/>
  <c r="AB12" i="15"/>
  <c r="AB11" i="15"/>
  <c r="AB5" i="15"/>
  <c r="AB6" i="15"/>
  <c r="AB7" i="15"/>
  <c r="AB8" i="15"/>
  <c r="AB4" i="15"/>
  <c r="AB3" i="15"/>
  <c r="S27" i="15" l="1"/>
  <c r="S28" i="15"/>
  <c r="S29" i="15"/>
  <c r="S30" i="15"/>
  <c r="S31" i="15"/>
  <c r="S32" i="15"/>
  <c r="S33" i="15"/>
  <c r="S34" i="15"/>
  <c r="S35" i="15"/>
  <c r="S36" i="15"/>
  <c r="S37" i="15"/>
  <c r="S38" i="15"/>
  <c r="S26" i="15"/>
  <c r="S22" i="15"/>
  <c r="S21" i="15"/>
  <c r="S12" i="15"/>
  <c r="S13" i="15"/>
  <c r="S14" i="15"/>
  <c r="S15" i="15"/>
  <c r="S16" i="15"/>
  <c r="S17" i="15"/>
  <c r="S18" i="15"/>
  <c r="S11" i="15"/>
  <c r="S4" i="15"/>
  <c r="S5" i="15"/>
  <c r="S6" i="15"/>
  <c r="S7" i="15"/>
  <c r="S8" i="15"/>
  <c r="S3" i="15"/>
  <c r="C3" i="15" l="1"/>
  <c r="E37" i="15" l="1"/>
  <c r="E35" i="15"/>
  <c r="E34" i="15"/>
  <c r="E31" i="15"/>
  <c r="E30" i="15"/>
  <c r="E29" i="15"/>
  <c r="E28" i="15"/>
  <c r="E27" i="15"/>
  <c r="E26" i="15"/>
  <c r="E22" i="15"/>
  <c r="E21" i="15"/>
  <c r="E18" i="15"/>
  <c r="E17" i="15"/>
  <c r="E16" i="15"/>
  <c r="E15" i="15"/>
  <c r="E14" i="15"/>
  <c r="E13" i="15"/>
  <c r="E12" i="15"/>
  <c r="E11" i="15"/>
  <c r="C4" i="15"/>
  <c r="C5" i="15"/>
  <c r="C6" i="15"/>
  <c r="C7" i="15"/>
  <c r="C8" i="15"/>
  <c r="AC4" i="15"/>
  <c r="AD4" i="15"/>
  <c r="AE4" i="15"/>
  <c r="AF4" i="15"/>
  <c r="AG4" i="15"/>
  <c r="AH4" i="15"/>
  <c r="AC5" i="15"/>
  <c r="AD5" i="15"/>
  <c r="AE5" i="15"/>
  <c r="AF5" i="15"/>
  <c r="AG5" i="15"/>
  <c r="AH5" i="15"/>
  <c r="AM5" i="15" s="1"/>
  <c r="AC6" i="15"/>
  <c r="AD6" i="15"/>
  <c r="AE6" i="15"/>
  <c r="AF6" i="15"/>
  <c r="AG6" i="15"/>
  <c r="AH6" i="15"/>
  <c r="AC7" i="15"/>
  <c r="AD7" i="15"/>
  <c r="AE7" i="15"/>
  <c r="AF7" i="15"/>
  <c r="AG7" i="15"/>
  <c r="AH7" i="15"/>
  <c r="AC8" i="15"/>
  <c r="AD8" i="15"/>
  <c r="AE8" i="15"/>
  <c r="AF8" i="15"/>
  <c r="AG8" i="15"/>
  <c r="AH8" i="15"/>
  <c r="AC11" i="15"/>
  <c r="AD11" i="15"/>
  <c r="AE11" i="15"/>
  <c r="AF11" i="15"/>
  <c r="AG11" i="15"/>
  <c r="AH11" i="15"/>
  <c r="AC12" i="15"/>
  <c r="AD12" i="15"/>
  <c r="AE12" i="15"/>
  <c r="AF12" i="15"/>
  <c r="AG12" i="15"/>
  <c r="AH12" i="15"/>
  <c r="AC13" i="15"/>
  <c r="AD13" i="15"/>
  <c r="AE13" i="15"/>
  <c r="AF13" i="15"/>
  <c r="AG13" i="15"/>
  <c r="AH13" i="15"/>
  <c r="AC14" i="15"/>
  <c r="AD14" i="15"/>
  <c r="AE14" i="15"/>
  <c r="AF14" i="15"/>
  <c r="AG14" i="15"/>
  <c r="AH14" i="15"/>
  <c r="AC15" i="15"/>
  <c r="AD15" i="15"/>
  <c r="AE15" i="15"/>
  <c r="AF15" i="15"/>
  <c r="AG15" i="15"/>
  <c r="AH15" i="15"/>
  <c r="AC16" i="15"/>
  <c r="AD16" i="15"/>
  <c r="AE16" i="15"/>
  <c r="AF16" i="15"/>
  <c r="AG16" i="15"/>
  <c r="AH16" i="15"/>
  <c r="AC17" i="15"/>
  <c r="AD17" i="15"/>
  <c r="AE17" i="15"/>
  <c r="AF17" i="15"/>
  <c r="AG17" i="15"/>
  <c r="AH17" i="15"/>
  <c r="AC18" i="15"/>
  <c r="AD18" i="15"/>
  <c r="AE18" i="15"/>
  <c r="AF18" i="15"/>
  <c r="AG18" i="15"/>
  <c r="AH18" i="15"/>
  <c r="AC21" i="15"/>
  <c r="AD21" i="15"/>
  <c r="AE21" i="15"/>
  <c r="AF21" i="15"/>
  <c r="AG21" i="15"/>
  <c r="AH21" i="15"/>
  <c r="AC22" i="15"/>
  <c r="AD22" i="15"/>
  <c r="AE22" i="15"/>
  <c r="AF22" i="15"/>
  <c r="AG22" i="15"/>
  <c r="AH22" i="15"/>
  <c r="AC23" i="15"/>
  <c r="AD23" i="15"/>
  <c r="AE23" i="15"/>
  <c r="AF23" i="15"/>
  <c r="AG23" i="15"/>
  <c r="AH23" i="15"/>
  <c r="AC26" i="15"/>
  <c r="AD26" i="15"/>
  <c r="AE26" i="15"/>
  <c r="AF26" i="15"/>
  <c r="AG26" i="15"/>
  <c r="AH26" i="15"/>
  <c r="AC27" i="15"/>
  <c r="AD27" i="15"/>
  <c r="AE27" i="15"/>
  <c r="AF27" i="15"/>
  <c r="AG27" i="15"/>
  <c r="AH27" i="15"/>
  <c r="AC28" i="15"/>
  <c r="AD28" i="15"/>
  <c r="AE28" i="15"/>
  <c r="AF28" i="15"/>
  <c r="AG28" i="15"/>
  <c r="AH28" i="15"/>
  <c r="AC29" i="15"/>
  <c r="AD29" i="15"/>
  <c r="AE29" i="15"/>
  <c r="AF29" i="15"/>
  <c r="AG29" i="15"/>
  <c r="AH29" i="15"/>
  <c r="AC30" i="15"/>
  <c r="AD30" i="15"/>
  <c r="AE30" i="15"/>
  <c r="AF30" i="15"/>
  <c r="AG30" i="15"/>
  <c r="AH30" i="15"/>
  <c r="AC31" i="15"/>
  <c r="AD31" i="15"/>
  <c r="AE31" i="15"/>
  <c r="AF31" i="15"/>
  <c r="AG31" i="15"/>
  <c r="AH31" i="15"/>
  <c r="AC32" i="15"/>
  <c r="AD32" i="15"/>
  <c r="AE32" i="15"/>
  <c r="AF32" i="15"/>
  <c r="AG32" i="15"/>
  <c r="AH32" i="15"/>
  <c r="AC33" i="15"/>
  <c r="AD33" i="15"/>
  <c r="AE33" i="15"/>
  <c r="AF33" i="15"/>
  <c r="AG33" i="15"/>
  <c r="AH33" i="15"/>
  <c r="AC34" i="15"/>
  <c r="AD34" i="15"/>
  <c r="AE34" i="15"/>
  <c r="AF34" i="15"/>
  <c r="AG34" i="15"/>
  <c r="AH34" i="15"/>
  <c r="AC35" i="15"/>
  <c r="AD35" i="15"/>
  <c r="AE35" i="15"/>
  <c r="AF35" i="15"/>
  <c r="AG35" i="15"/>
  <c r="AH35" i="15"/>
  <c r="AC36" i="15"/>
  <c r="AD36" i="15"/>
  <c r="AE36" i="15"/>
  <c r="AF36" i="15"/>
  <c r="AG36" i="15"/>
  <c r="AH36" i="15"/>
  <c r="AC37" i="15"/>
  <c r="AD37" i="15"/>
  <c r="AE37" i="15"/>
  <c r="AF37" i="15"/>
  <c r="AG37" i="15"/>
  <c r="AH37" i="15"/>
  <c r="AC38" i="15"/>
  <c r="AD38" i="15"/>
  <c r="AE38" i="15"/>
  <c r="AF38" i="15"/>
  <c r="AG38" i="15"/>
  <c r="AH38" i="15"/>
  <c r="AH3" i="15"/>
  <c r="AG3" i="15"/>
  <c r="AF3" i="15"/>
  <c r="AE3" i="15"/>
  <c r="AD3" i="15"/>
  <c r="AC3" i="15"/>
  <c r="Y3" i="15"/>
  <c r="AA3" i="15" s="1"/>
  <c r="T4" i="15"/>
  <c r="U4" i="15"/>
  <c r="V4" i="15"/>
  <c r="W4" i="15"/>
  <c r="X4" i="15"/>
  <c r="Z4" i="15" s="1"/>
  <c r="Y4" i="15"/>
  <c r="AA4" i="15" s="1"/>
  <c r="T5" i="15"/>
  <c r="U5" i="15"/>
  <c r="V5" i="15"/>
  <c r="W5" i="15"/>
  <c r="X5" i="15"/>
  <c r="Z5" i="15" s="1"/>
  <c r="Y5" i="15"/>
  <c r="AA5" i="15" s="1"/>
  <c r="T6" i="15"/>
  <c r="U6" i="15"/>
  <c r="V6" i="15"/>
  <c r="W6" i="15"/>
  <c r="X6" i="15"/>
  <c r="Y6" i="15"/>
  <c r="T7" i="15"/>
  <c r="U7" i="15"/>
  <c r="V7" i="15"/>
  <c r="W7" i="15"/>
  <c r="X7" i="15"/>
  <c r="Y7" i="15"/>
  <c r="T8" i="15"/>
  <c r="U8" i="15"/>
  <c r="V8" i="15"/>
  <c r="W8" i="15"/>
  <c r="X8" i="15"/>
  <c r="Y8" i="15"/>
  <c r="T11" i="15"/>
  <c r="U11" i="15"/>
  <c r="V11" i="15"/>
  <c r="W11" i="15"/>
  <c r="X11" i="15"/>
  <c r="Y11" i="15"/>
  <c r="T12" i="15"/>
  <c r="U12" i="15"/>
  <c r="V12" i="15"/>
  <c r="W12" i="15"/>
  <c r="X12" i="15"/>
  <c r="Y12" i="15"/>
  <c r="T13" i="15"/>
  <c r="U13" i="15"/>
  <c r="V13" i="15"/>
  <c r="W13" i="15"/>
  <c r="X13" i="15"/>
  <c r="Y13" i="15"/>
  <c r="T14" i="15"/>
  <c r="U14" i="15"/>
  <c r="V14" i="15"/>
  <c r="W14" i="15"/>
  <c r="X14" i="15"/>
  <c r="Y14" i="15"/>
  <c r="T15" i="15"/>
  <c r="U15" i="15"/>
  <c r="V15" i="15"/>
  <c r="W15" i="15"/>
  <c r="X15" i="15"/>
  <c r="Y15" i="15"/>
  <c r="T16" i="15"/>
  <c r="U16" i="15"/>
  <c r="V16" i="15"/>
  <c r="W16" i="15"/>
  <c r="X16" i="15"/>
  <c r="Y16" i="15"/>
  <c r="T17" i="15"/>
  <c r="U17" i="15"/>
  <c r="V17" i="15"/>
  <c r="W17" i="15"/>
  <c r="X17" i="15"/>
  <c r="Y17" i="15"/>
  <c r="T18" i="15"/>
  <c r="U18" i="15"/>
  <c r="V18" i="15"/>
  <c r="W18" i="15"/>
  <c r="X18" i="15"/>
  <c r="Y18" i="15"/>
  <c r="T21" i="15"/>
  <c r="U21" i="15"/>
  <c r="V21" i="15"/>
  <c r="W21" i="15"/>
  <c r="X21" i="15"/>
  <c r="Y21" i="15"/>
  <c r="T22" i="15"/>
  <c r="U22" i="15"/>
  <c r="V22" i="15"/>
  <c r="W22" i="15"/>
  <c r="X22" i="15"/>
  <c r="Y22" i="15"/>
  <c r="T23" i="15"/>
  <c r="U23" i="15"/>
  <c r="V23" i="15"/>
  <c r="W23" i="15"/>
  <c r="X23" i="15"/>
  <c r="Y23" i="15"/>
  <c r="T26" i="15"/>
  <c r="U26" i="15"/>
  <c r="V26" i="15"/>
  <c r="W26" i="15"/>
  <c r="X26" i="15"/>
  <c r="Y26" i="15"/>
  <c r="T27" i="15"/>
  <c r="U27" i="15"/>
  <c r="V27" i="15"/>
  <c r="W27" i="15"/>
  <c r="X27" i="15"/>
  <c r="Y27" i="15"/>
  <c r="T28" i="15"/>
  <c r="U28" i="15"/>
  <c r="V28" i="15"/>
  <c r="W28" i="15"/>
  <c r="X28" i="15"/>
  <c r="Y28" i="15"/>
  <c r="T29" i="15"/>
  <c r="U29" i="15"/>
  <c r="V29" i="15"/>
  <c r="W29" i="15"/>
  <c r="X29" i="15"/>
  <c r="Y29" i="15"/>
  <c r="T30" i="15"/>
  <c r="U30" i="15"/>
  <c r="V30" i="15"/>
  <c r="W30" i="15"/>
  <c r="X30" i="15"/>
  <c r="Y30" i="15"/>
  <c r="T31" i="15"/>
  <c r="U31" i="15"/>
  <c r="V31" i="15"/>
  <c r="W31" i="15"/>
  <c r="X31" i="15"/>
  <c r="Y31" i="15"/>
  <c r="T32" i="15"/>
  <c r="U32" i="15"/>
  <c r="V32" i="15"/>
  <c r="W32" i="15"/>
  <c r="X32" i="15"/>
  <c r="Y32" i="15"/>
  <c r="T33" i="15"/>
  <c r="U33" i="15"/>
  <c r="V33" i="15"/>
  <c r="W33" i="15"/>
  <c r="X33" i="15"/>
  <c r="Y33" i="15"/>
  <c r="T34" i="15"/>
  <c r="U34" i="15"/>
  <c r="V34" i="15"/>
  <c r="W34" i="15"/>
  <c r="X34" i="15"/>
  <c r="Y34" i="15"/>
  <c r="T35" i="15"/>
  <c r="U35" i="15"/>
  <c r="V35" i="15"/>
  <c r="W35" i="15"/>
  <c r="X35" i="15"/>
  <c r="Y35" i="15"/>
  <c r="T36" i="15"/>
  <c r="U36" i="15"/>
  <c r="V36" i="15"/>
  <c r="W36" i="15"/>
  <c r="X36" i="15"/>
  <c r="Y36" i="15"/>
  <c r="T37" i="15"/>
  <c r="U37" i="15"/>
  <c r="V37" i="15"/>
  <c r="W37" i="15"/>
  <c r="X37" i="15"/>
  <c r="Y37" i="15"/>
  <c r="T38" i="15"/>
  <c r="U38" i="15"/>
  <c r="V38" i="15"/>
  <c r="W38" i="15"/>
  <c r="X38" i="15"/>
  <c r="Y38" i="15"/>
  <c r="X3" i="15"/>
  <c r="Z3" i="15" s="1"/>
  <c r="W3" i="15"/>
  <c r="V3" i="15"/>
  <c r="U3" i="15"/>
  <c r="T3" i="15"/>
  <c r="K4" i="15"/>
  <c r="L4" i="15"/>
  <c r="M4" i="15"/>
  <c r="N4" i="15"/>
  <c r="O4" i="15"/>
  <c r="Q4" i="15" s="1"/>
  <c r="P4" i="15"/>
  <c r="K5" i="15"/>
  <c r="L5" i="15"/>
  <c r="M5" i="15"/>
  <c r="N5" i="15"/>
  <c r="O5" i="15"/>
  <c r="Q5" i="15" s="1"/>
  <c r="P5" i="15"/>
  <c r="K6" i="15"/>
  <c r="L6" i="15"/>
  <c r="M6" i="15"/>
  <c r="N6" i="15"/>
  <c r="O6" i="15"/>
  <c r="P6" i="15"/>
  <c r="K7" i="15"/>
  <c r="L7" i="15"/>
  <c r="M7" i="15"/>
  <c r="N7" i="15"/>
  <c r="O7" i="15"/>
  <c r="P7" i="15"/>
  <c r="K8" i="15"/>
  <c r="L8" i="15"/>
  <c r="M8" i="15"/>
  <c r="N8" i="15"/>
  <c r="O8" i="15"/>
  <c r="P8" i="15"/>
  <c r="K11" i="15"/>
  <c r="L11" i="15"/>
  <c r="M11" i="15"/>
  <c r="N11" i="15"/>
  <c r="O11" i="15"/>
  <c r="P11" i="15"/>
  <c r="K12" i="15"/>
  <c r="L12" i="15"/>
  <c r="M12" i="15"/>
  <c r="N12" i="15"/>
  <c r="O12" i="15"/>
  <c r="P12" i="15"/>
  <c r="K13" i="15"/>
  <c r="L13" i="15"/>
  <c r="M13" i="15"/>
  <c r="N13" i="15"/>
  <c r="O13" i="15"/>
  <c r="P13" i="15"/>
  <c r="K14" i="15"/>
  <c r="L14" i="15"/>
  <c r="M14" i="15"/>
  <c r="N14" i="15"/>
  <c r="O14" i="15"/>
  <c r="P14" i="15"/>
  <c r="K15" i="15"/>
  <c r="L15" i="15"/>
  <c r="M15" i="15"/>
  <c r="N15" i="15"/>
  <c r="O15" i="15"/>
  <c r="P15" i="15"/>
  <c r="K16" i="15"/>
  <c r="L16" i="15"/>
  <c r="M16" i="15"/>
  <c r="N16" i="15"/>
  <c r="O16" i="15"/>
  <c r="P16" i="15"/>
  <c r="K17" i="15"/>
  <c r="L17" i="15"/>
  <c r="M17" i="15"/>
  <c r="N17" i="15"/>
  <c r="O17" i="15"/>
  <c r="P17" i="15"/>
  <c r="K18" i="15"/>
  <c r="L18" i="15"/>
  <c r="M18" i="15"/>
  <c r="N18" i="15"/>
  <c r="O18" i="15"/>
  <c r="P18" i="15"/>
  <c r="K21" i="15"/>
  <c r="L21" i="15"/>
  <c r="M21" i="15"/>
  <c r="N21" i="15"/>
  <c r="O21" i="15"/>
  <c r="P21" i="15"/>
  <c r="K22" i="15"/>
  <c r="L22" i="15"/>
  <c r="M22" i="15"/>
  <c r="N22" i="15"/>
  <c r="O22" i="15"/>
  <c r="P22" i="15"/>
  <c r="K23" i="15"/>
  <c r="L23" i="15"/>
  <c r="M23" i="15"/>
  <c r="N23" i="15"/>
  <c r="O23" i="15"/>
  <c r="P23" i="15"/>
  <c r="K26" i="15"/>
  <c r="L26" i="15"/>
  <c r="M26" i="15"/>
  <c r="N26" i="15"/>
  <c r="O26" i="15"/>
  <c r="P26" i="15"/>
  <c r="K27" i="15"/>
  <c r="L27" i="15"/>
  <c r="M27" i="15"/>
  <c r="N27" i="15"/>
  <c r="O27" i="15"/>
  <c r="P27" i="15"/>
  <c r="K28" i="15"/>
  <c r="L28" i="15"/>
  <c r="M28" i="15"/>
  <c r="N28" i="15"/>
  <c r="O28" i="15"/>
  <c r="P28" i="15"/>
  <c r="K29" i="15"/>
  <c r="L29" i="15"/>
  <c r="M29" i="15"/>
  <c r="N29" i="15"/>
  <c r="O29" i="15"/>
  <c r="P29" i="15"/>
  <c r="K30" i="15"/>
  <c r="L30" i="15"/>
  <c r="M30" i="15"/>
  <c r="N30" i="15"/>
  <c r="O30" i="15"/>
  <c r="P30" i="15"/>
  <c r="K31" i="15"/>
  <c r="L31" i="15"/>
  <c r="M31" i="15"/>
  <c r="N31" i="15"/>
  <c r="O31" i="15"/>
  <c r="P31" i="15"/>
  <c r="K32" i="15"/>
  <c r="L32" i="15"/>
  <c r="M32" i="15"/>
  <c r="N32" i="15"/>
  <c r="O32" i="15"/>
  <c r="P32" i="15"/>
  <c r="K33" i="15"/>
  <c r="L33" i="15"/>
  <c r="M33" i="15"/>
  <c r="N33" i="15"/>
  <c r="O33" i="15"/>
  <c r="P33" i="15"/>
  <c r="K34" i="15"/>
  <c r="L34" i="15"/>
  <c r="M34" i="15"/>
  <c r="N34" i="15"/>
  <c r="O34" i="15"/>
  <c r="P34" i="15"/>
  <c r="K35" i="15"/>
  <c r="L35" i="15"/>
  <c r="M35" i="15"/>
  <c r="N35" i="15"/>
  <c r="O35" i="15"/>
  <c r="P35" i="15"/>
  <c r="K36" i="15"/>
  <c r="L36" i="15"/>
  <c r="M36" i="15"/>
  <c r="N36" i="15"/>
  <c r="O36" i="15"/>
  <c r="P36" i="15"/>
  <c r="K37" i="15"/>
  <c r="L37" i="15"/>
  <c r="M37" i="15"/>
  <c r="N37" i="15"/>
  <c r="O37" i="15"/>
  <c r="P37" i="15"/>
  <c r="K38" i="15"/>
  <c r="L38" i="15"/>
  <c r="M38" i="15"/>
  <c r="N38" i="15"/>
  <c r="O38" i="15"/>
  <c r="P38" i="15"/>
  <c r="P3" i="15"/>
  <c r="N3" i="15"/>
  <c r="O3" i="15"/>
  <c r="Q3" i="15" s="1"/>
  <c r="M3" i="15"/>
  <c r="L3" i="15"/>
  <c r="K3" i="15"/>
  <c r="F4" i="15"/>
  <c r="G4" i="15"/>
  <c r="I4" i="15" s="1"/>
  <c r="F5" i="15"/>
  <c r="G5" i="15"/>
  <c r="I5" i="15" s="1"/>
  <c r="F6" i="15"/>
  <c r="G6" i="15"/>
  <c r="F7" i="15"/>
  <c r="G7" i="15"/>
  <c r="F8" i="15"/>
  <c r="G8" i="15"/>
  <c r="F11" i="15"/>
  <c r="G11" i="15"/>
  <c r="F12" i="15"/>
  <c r="G12" i="15"/>
  <c r="F13" i="15"/>
  <c r="G13" i="15"/>
  <c r="F14" i="15"/>
  <c r="G14" i="15"/>
  <c r="F15" i="15"/>
  <c r="G15" i="15"/>
  <c r="F16" i="15"/>
  <c r="G16" i="15"/>
  <c r="F17" i="15"/>
  <c r="G17" i="15"/>
  <c r="F18" i="15"/>
  <c r="G18" i="15"/>
  <c r="F21" i="15"/>
  <c r="G21" i="15"/>
  <c r="F22" i="15"/>
  <c r="G22" i="15"/>
  <c r="F23" i="15"/>
  <c r="G23" i="15"/>
  <c r="F26" i="15"/>
  <c r="G26" i="15"/>
  <c r="F27" i="15"/>
  <c r="G27" i="15"/>
  <c r="F28" i="15"/>
  <c r="G28" i="15"/>
  <c r="F29" i="15"/>
  <c r="G29" i="15"/>
  <c r="F30" i="15"/>
  <c r="G30" i="15"/>
  <c r="F31" i="15"/>
  <c r="G31" i="15"/>
  <c r="F32" i="15"/>
  <c r="G32" i="15"/>
  <c r="F33" i="15"/>
  <c r="G33" i="15"/>
  <c r="F34" i="15"/>
  <c r="G34" i="15"/>
  <c r="F35" i="15"/>
  <c r="G35" i="15"/>
  <c r="F36" i="15"/>
  <c r="G36" i="15"/>
  <c r="F37" i="15"/>
  <c r="G37" i="15"/>
  <c r="F38" i="15"/>
  <c r="G38" i="15"/>
  <c r="G3" i="15"/>
  <c r="I3" i="15" s="1"/>
  <c r="F3" i="15"/>
  <c r="C21" i="15"/>
  <c r="C22" i="15"/>
  <c r="C23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12" i="15"/>
  <c r="C13" i="15"/>
  <c r="C14" i="15"/>
  <c r="C15" i="15"/>
  <c r="C16" i="15"/>
  <c r="C17" i="15"/>
  <c r="C18" i="15"/>
  <c r="C11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3" i="15"/>
  <c r="B22" i="15"/>
  <c r="B21" i="15"/>
  <c r="B18" i="15"/>
  <c r="B17" i="15"/>
  <c r="B16" i="15"/>
  <c r="B15" i="15"/>
  <c r="B14" i="15"/>
  <c r="B13" i="15"/>
  <c r="B12" i="15"/>
  <c r="B11" i="15"/>
  <c r="B8" i="15"/>
  <c r="B7" i="15"/>
  <c r="B6" i="15"/>
  <c r="B5" i="15"/>
  <c r="B4" i="15"/>
  <c r="B3" i="15"/>
  <c r="D3" i="15"/>
  <c r="E3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3" i="15"/>
  <c r="D22" i="15"/>
  <c r="D21" i="15"/>
  <c r="D18" i="15"/>
  <c r="D17" i="15"/>
  <c r="D16" i="15"/>
  <c r="D15" i="15"/>
  <c r="D14" i="15"/>
  <c r="D13" i="15"/>
  <c r="D12" i="15"/>
  <c r="D11" i="15"/>
  <c r="E4" i="15"/>
  <c r="E5" i="15"/>
  <c r="E6" i="15"/>
  <c r="E7" i="15"/>
  <c r="E8" i="15"/>
  <c r="D4" i="15"/>
  <c r="D5" i="15"/>
  <c r="D6" i="15"/>
  <c r="D7" i="15"/>
  <c r="D8" i="15"/>
  <c r="E23" i="15"/>
  <c r="E32" i="15"/>
  <c r="E33" i="15"/>
  <c r="E36" i="15"/>
  <c r="E38" i="15"/>
  <c r="H3" i="15" l="1"/>
  <c r="J3" i="15" s="1"/>
  <c r="AN3" i="15"/>
  <c r="H5" i="15"/>
  <c r="J5" i="15" s="1"/>
  <c r="AN5" i="15"/>
  <c r="H4" i="15"/>
  <c r="J4" i="15" s="1"/>
  <c r="AN4" i="15"/>
  <c r="AM4" i="15"/>
  <c r="R3" i="15"/>
  <c r="R5" i="15"/>
  <c r="R4" i="15"/>
  <c r="AI3" i="15"/>
  <c r="AI4" i="15"/>
  <c r="AI5" i="15"/>
  <c r="AJ3" i="15"/>
  <c r="AJ4" i="15"/>
  <c r="AJ5" i="15"/>
  <c r="AA6" i="15"/>
  <c r="AJ14" i="15"/>
  <c r="AI14" i="15"/>
  <c r="AA14" i="15"/>
  <c r="Z14" i="15"/>
  <c r="R36" i="15"/>
  <c r="R35" i="15"/>
  <c r="R33" i="15"/>
  <c r="R31" i="15"/>
  <c r="R32" i="15"/>
  <c r="Q14" i="15"/>
  <c r="R14" i="15"/>
  <c r="H7" i="15"/>
  <c r="J7" i="15" s="1"/>
  <c r="AI33" i="15"/>
  <c r="Q6" i="15"/>
  <c r="AI16" i="15"/>
  <c r="AK16" i="15" s="1"/>
  <c r="AI30" i="15"/>
  <c r="AI31" i="15"/>
  <c r="AI12" i="15"/>
  <c r="AJ28" i="15"/>
  <c r="AJ26" i="15"/>
  <c r="I8" i="15"/>
  <c r="AJ36" i="15"/>
  <c r="AJ34" i="15"/>
  <c r="AJ32" i="15"/>
  <c r="AJ30" i="15"/>
  <c r="AJ22" i="15"/>
  <c r="R38" i="15"/>
  <c r="R34" i="15"/>
  <c r="R30" i="15"/>
  <c r="R28" i="15"/>
  <c r="R26" i="15"/>
  <c r="R22" i="15"/>
  <c r="R18" i="15"/>
  <c r="R16" i="15"/>
  <c r="R12" i="15"/>
  <c r="R8" i="15"/>
  <c r="R6" i="15"/>
  <c r="Z36" i="15"/>
  <c r="Z18" i="15"/>
  <c r="AJ38" i="15"/>
  <c r="AK38" i="15" s="1"/>
  <c r="AJ18" i="15"/>
  <c r="AJ16" i="15"/>
  <c r="AJ8" i="15"/>
  <c r="Q8" i="15"/>
  <c r="AA33" i="15"/>
  <c r="AI28" i="15"/>
  <c r="AI26" i="15"/>
  <c r="AK26" i="15" s="1"/>
  <c r="AI22" i="15"/>
  <c r="AI18" i="15"/>
  <c r="AI8" i="15"/>
  <c r="AI7" i="15"/>
  <c r="AI11" i="15"/>
  <c r="Z21" i="15"/>
  <c r="AA26" i="15"/>
  <c r="AI34" i="15"/>
  <c r="H11" i="15"/>
  <c r="J11" i="15" s="1"/>
  <c r="AA27" i="15"/>
  <c r="AA22" i="15"/>
  <c r="H26" i="15"/>
  <c r="J26" i="15" s="1"/>
  <c r="H30" i="15"/>
  <c r="J30" i="15" s="1"/>
  <c r="Q36" i="15"/>
  <c r="AA7" i="15"/>
  <c r="AI32" i="15"/>
  <c r="AI17" i="15"/>
  <c r="AI6" i="15"/>
  <c r="H8" i="15"/>
  <c r="I16" i="15"/>
  <c r="I12" i="15"/>
  <c r="H6" i="15"/>
  <c r="J6" i="15" s="1"/>
  <c r="H22" i="15"/>
  <c r="J22" i="15" s="1"/>
  <c r="H28" i="15"/>
  <c r="J28" i="15" s="1"/>
  <c r="H32" i="15"/>
  <c r="J32" i="15" s="1"/>
  <c r="H36" i="15"/>
  <c r="J36" i="15" s="1"/>
  <c r="H12" i="15"/>
  <c r="J12" i="15" s="1"/>
  <c r="H16" i="15"/>
  <c r="J16" i="15" s="1"/>
  <c r="H21" i="15"/>
  <c r="J21" i="15" s="1"/>
  <c r="I38" i="15"/>
  <c r="I36" i="15"/>
  <c r="I34" i="15"/>
  <c r="I32" i="15"/>
  <c r="I30" i="15"/>
  <c r="I28" i="15"/>
  <c r="I26" i="15"/>
  <c r="I22" i="15"/>
  <c r="I18" i="15"/>
  <c r="I14" i="15"/>
  <c r="Z38" i="15"/>
  <c r="Z37" i="15"/>
  <c r="Z35" i="15"/>
  <c r="Z34" i="15"/>
  <c r="Z32" i="15"/>
  <c r="Z30" i="15"/>
  <c r="Z29" i="15"/>
  <c r="Z28" i="15"/>
  <c r="Z26" i="15"/>
  <c r="Z22" i="15"/>
  <c r="Z16" i="15"/>
  <c r="Z13" i="15"/>
  <c r="Z12" i="15"/>
  <c r="Z11" i="15"/>
  <c r="Z8" i="15"/>
  <c r="Z6" i="15"/>
  <c r="Q33" i="15"/>
  <c r="Q30" i="15"/>
  <c r="AA35" i="15"/>
  <c r="AA29" i="15"/>
  <c r="I37" i="15"/>
  <c r="I35" i="15"/>
  <c r="I33" i="15"/>
  <c r="I31" i="15"/>
  <c r="I29" i="15"/>
  <c r="I27" i="15"/>
  <c r="I23" i="15"/>
  <c r="AM23" i="15" s="1"/>
  <c r="I21" i="15"/>
  <c r="I17" i="15"/>
  <c r="I15" i="15"/>
  <c r="I13" i="15"/>
  <c r="I11" i="15"/>
  <c r="AJ21" i="15"/>
  <c r="AJ12" i="15"/>
  <c r="H35" i="15"/>
  <c r="H31" i="15"/>
  <c r="J31" i="15" s="1"/>
  <c r="H27" i="15"/>
  <c r="J27" i="15" s="1"/>
  <c r="H17" i="15"/>
  <c r="J17" i="15" s="1"/>
  <c r="H13" i="15"/>
  <c r="I6" i="15"/>
  <c r="H15" i="15"/>
  <c r="AJ37" i="15"/>
  <c r="AJ33" i="15"/>
  <c r="AJ31" i="15"/>
  <c r="AJ27" i="15"/>
  <c r="AJ17" i="15"/>
  <c r="AJ15" i="15"/>
  <c r="AJ13" i="15"/>
  <c r="AJ11" i="15"/>
  <c r="AJ7" i="15"/>
  <c r="AJ35" i="15"/>
  <c r="AJ29" i="15"/>
  <c r="AI37" i="15"/>
  <c r="AK37" i="15" s="1"/>
  <c r="AI35" i="15"/>
  <c r="AK35" i="15" s="1"/>
  <c r="AI29" i="15"/>
  <c r="AK29" i="15" s="1"/>
  <c r="AI27" i="15"/>
  <c r="AI21" i="15"/>
  <c r="AI15" i="15"/>
  <c r="AI13" i="15"/>
  <c r="AJ6" i="15"/>
  <c r="AI36" i="15"/>
  <c r="AA38" i="15"/>
  <c r="AA34" i="15"/>
  <c r="AA32" i="15"/>
  <c r="AA31" i="15"/>
  <c r="AA30" i="15"/>
  <c r="AA21" i="15"/>
  <c r="AA17" i="15"/>
  <c r="AA16" i="15"/>
  <c r="AA15" i="15"/>
  <c r="AA13" i="15"/>
  <c r="AA12" i="15"/>
  <c r="AA11" i="15"/>
  <c r="AA8" i="15"/>
  <c r="AA37" i="15"/>
  <c r="AA28" i="15"/>
  <c r="AA18" i="15"/>
  <c r="Z33" i="15"/>
  <c r="Z31" i="15"/>
  <c r="Z27" i="15"/>
  <c r="Z17" i="15"/>
  <c r="Z15" i="15"/>
  <c r="Z7" i="15"/>
  <c r="Q22" i="15"/>
  <c r="Q34" i="15"/>
  <c r="Q32" i="15"/>
  <c r="Q26" i="15"/>
  <c r="Q18" i="15"/>
  <c r="Q16" i="15"/>
  <c r="Q28" i="15"/>
  <c r="Q15" i="15"/>
  <c r="Q29" i="15"/>
  <c r="I7" i="15"/>
  <c r="H14" i="15"/>
  <c r="H18" i="15"/>
  <c r="H23" i="15"/>
  <c r="H29" i="15"/>
  <c r="J29" i="15" s="1"/>
  <c r="H33" i="15"/>
  <c r="J33" i="15" s="1"/>
  <c r="H37" i="15"/>
  <c r="H34" i="15"/>
  <c r="J34" i="15" s="1"/>
  <c r="H38" i="15"/>
  <c r="R21" i="15"/>
  <c r="Q12" i="15"/>
  <c r="R37" i="15"/>
  <c r="R15" i="15"/>
  <c r="R11" i="15"/>
  <c r="R7" i="15"/>
  <c r="Q37" i="15"/>
  <c r="Q35" i="15"/>
  <c r="Q31" i="15"/>
  <c r="Q27" i="15"/>
  <c r="Q21" i="15"/>
  <c r="Q17" i="15"/>
  <c r="Q13" i="15"/>
  <c r="Q11" i="15"/>
  <c r="Q7" i="15"/>
  <c r="R29" i="15"/>
  <c r="R27" i="15"/>
  <c r="R17" i="15"/>
  <c r="R13" i="15"/>
  <c r="AA36" i="15"/>
  <c r="AK14" i="15" l="1"/>
  <c r="AK34" i="15"/>
  <c r="AK31" i="15"/>
  <c r="AK36" i="15"/>
  <c r="AK18" i="15"/>
  <c r="AK28" i="15"/>
  <c r="AK33" i="15"/>
  <c r="AK32" i="15"/>
  <c r="AK7" i="15"/>
  <c r="AK21" i="15"/>
  <c r="AK27" i="15"/>
  <c r="AK11" i="15"/>
  <c r="AK8" i="15"/>
  <c r="AK12" i="15"/>
  <c r="AK13" i="15"/>
  <c r="AK6" i="15"/>
  <c r="AK15" i="15"/>
  <c r="AK17" i="15"/>
  <c r="AK22" i="15"/>
  <c r="AK30" i="15"/>
  <c r="J37" i="15"/>
  <c r="J15" i="15"/>
  <c r="J8" i="15"/>
  <c r="AL38" i="15"/>
  <c r="J38" i="15"/>
  <c r="J35" i="15"/>
  <c r="J18" i="15"/>
  <c r="J14" i="15"/>
  <c r="J13" i="15"/>
  <c r="AK4" i="15"/>
  <c r="AK3" i="15"/>
  <c r="AK5" i="15"/>
  <c r="AM38" i="15"/>
  <c r="AM22" i="15"/>
  <c r="AM37" i="15"/>
  <c r="AM36" i="15"/>
  <c r="AM35" i="15"/>
  <c r="AM32" i="15"/>
  <c r="AM34" i="15"/>
  <c r="AM33" i="15"/>
  <c r="AM31" i="15"/>
  <c r="AM30" i="15"/>
  <c r="AM29" i="15"/>
  <c r="AM26" i="15"/>
  <c r="AM28" i="15"/>
  <c r="AM27" i="15"/>
  <c r="AM15" i="15"/>
  <c r="AM21" i="15"/>
  <c r="AM18" i="15"/>
  <c r="AM17" i="15"/>
  <c r="AM16" i="15"/>
  <c r="AM14" i="15"/>
  <c r="AM13" i="15"/>
  <c r="AM12" i="15"/>
  <c r="AM11" i="15"/>
  <c r="AM8" i="15"/>
  <c r="AM7" i="15"/>
  <c r="AM6" i="15"/>
  <c r="AL18" i="15"/>
  <c r="AL34" i="15"/>
  <c r="AL37" i="15"/>
  <c r="AL33" i="15"/>
  <c r="AL36" i="15"/>
  <c r="AL35" i="15"/>
  <c r="AL32" i="15"/>
  <c r="AL31" i="15"/>
  <c r="AL30" i="15"/>
  <c r="AL29" i="15"/>
  <c r="AL28" i="15"/>
  <c r="AL27" i="15"/>
  <c r="AL26" i="15"/>
  <c r="AL22" i="15"/>
  <c r="AL21" i="15"/>
  <c r="AL17" i="15"/>
  <c r="AL16" i="15"/>
  <c r="AL15" i="15"/>
  <c r="AL14" i="15"/>
  <c r="AL13" i="15"/>
  <c r="AL7" i="15"/>
  <c r="AL12" i="15"/>
  <c r="AL11" i="15"/>
  <c r="AL8" i="15"/>
  <c r="AL6" i="15"/>
  <c r="AN34" i="15" l="1"/>
  <c r="AN12" i="15"/>
  <c r="AN7" i="15"/>
  <c r="AN33" i="15"/>
  <c r="AN36" i="15"/>
  <c r="AN35" i="15"/>
  <c r="AN14" i="15"/>
  <c r="AN13" i="15"/>
  <c r="AN6" i="15"/>
  <c r="AN31" i="15"/>
  <c r="AN30" i="15"/>
  <c r="AN8" i="15"/>
  <c r="AN11" i="15"/>
  <c r="AN32" i="15"/>
  <c r="AN15" i="15"/>
  <c r="AN18" i="15"/>
  <c r="AN17" i="15"/>
  <c r="AN38" i="15"/>
  <c r="AN37" i="15"/>
  <c r="AN21" i="15"/>
  <c r="AN26" i="15"/>
  <c r="AN16" i="15"/>
  <c r="AN22" i="15"/>
  <c r="AN27" i="15"/>
  <c r="AN28" i="15"/>
  <c r="AN29" i="15"/>
</calcChain>
</file>

<file path=xl/sharedStrings.xml><?xml version="1.0" encoding="utf-8"?>
<sst xmlns="http://schemas.openxmlformats.org/spreadsheetml/2006/main" count="628" uniqueCount="203">
  <si>
    <t>July 2014</t>
  </si>
  <si>
    <t>July 2015</t>
  </si>
  <si>
    <t>July 2016</t>
  </si>
  <si>
    <t>July 2017</t>
  </si>
  <si>
    <t>July 2018</t>
  </si>
  <si>
    <t>July 2019</t>
  </si>
  <si>
    <t>July 2020</t>
  </si>
  <si>
    <t>July 2021</t>
  </si>
  <si>
    <t>July 2022</t>
  </si>
  <si>
    <t>July 2023</t>
  </si>
  <si>
    <t>General</t>
  </si>
  <si>
    <t>Bibliographic records</t>
  </si>
  <si>
    <t>Item records</t>
  </si>
  <si>
    <t>Patron records</t>
  </si>
  <si>
    <t>Total circulation</t>
  </si>
  <si>
    <t>ILL transactions on LLSAP</t>
  </si>
  <si>
    <t>Reciprocal borrowing</t>
  </si>
  <si>
    <t>Training, Outreach and Engagement</t>
  </si>
  <si>
    <t>Training events</t>
  </si>
  <si>
    <t>Training participants</t>
  </si>
  <si>
    <t>Training contact hours</t>
  </si>
  <si>
    <t>TalentLMS Course Completions</t>
  </si>
  <si>
    <t>Site visits</t>
  </si>
  <si>
    <t>Member Meetings/Events</t>
  </si>
  <si>
    <t>Meeting/Event participants</t>
  </si>
  <si>
    <t>Meeting/Event contact hours</t>
  </si>
  <si>
    <t>Troubleshooting</t>
  </si>
  <si>
    <t>HelpDesk Calls Opened</t>
  </si>
  <si>
    <t>HelpDesk Calls Closed</t>
  </si>
  <si>
    <t>Customer Contacts</t>
  </si>
  <si>
    <t>Database Enrichment</t>
  </si>
  <si>
    <t>Bibload records loaded - PC staff</t>
  </si>
  <si>
    <t>Bibload records loaded - MARC catalogers</t>
  </si>
  <si>
    <t>Cleanup/overlays/merges - PC staff</t>
  </si>
  <si>
    <t>Cleanup/overlays/merges - MARC catalogers</t>
  </si>
  <si>
    <t>Enhancements/corrections - PC staff</t>
  </si>
  <si>
    <t>Enhancements/corrections - MARC catalogers</t>
  </si>
  <si>
    <t>Authority records created/loaded</t>
  </si>
  <si>
    <t>Authority records removed</t>
  </si>
  <si>
    <t>Original catalogings - PC staff</t>
  </si>
  <si>
    <t>Original catalogings - MARC catalogers</t>
  </si>
  <si>
    <t>Serial records created</t>
  </si>
  <si>
    <t>Special projects (Call number conversion, ICode1 conversion, Reclamation, etc)</t>
  </si>
  <si>
    <t>Special projects (ICode1 conversion, Reclamation, etc) - MARC catalogers</t>
  </si>
  <si>
    <t>August 2014</t>
  </si>
  <si>
    <t>August 2015</t>
  </si>
  <si>
    <t>August 2016</t>
  </si>
  <si>
    <t>August 2017</t>
  </si>
  <si>
    <t>August 2018</t>
  </si>
  <si>
    <t>August 2019</t>
  </si>
  <si>
    <t>August 2020</t>
  </si>
  <si>
    <t>August 2021</t>
  </si>
  <si>
    <t>August 2022</t>
  </si>
  <si>
    <t>August 2023</t>
  </si>
  <si>
    <t>Member meetings/events</t>
  </si>
  <si>
    <t>Customer contacts</t>
  </si>
  <si>
    <t>Sept 2014</t>
  </si>
  <si>
    <t>Sept 2015</t>
  </si>
  <si>
    <t>Sept 2016</t>
  </si>
  <si>
    <t>Sept 2017</t>
  </si>
  <si>
    <t>Sept 2018</t>
  </si>
  <si>
    <t>Sept 2019</t>
  </si>
  <si>
    <t>Sept 2020</t>
  </si>
  <si>
    <t>Sept 2021</t>
  </si>
  <si>
    <t>Sept 2022</t>
  </si>
  <si>
    <t>Sept 2023</t>
  </si>
  <si>
    <t>Oct 2014</t>
  </si>
  <si>
    <t>Oct 2015</t>
  </si>
  <si>
    <t>Oct 2016</t>
  </si>
  <si>
    <t>Oct 2017</t>
  </si>
  <si>
    <t>Oct 2018</t>
  </si>
  <si>
    <t>Oct 2019</t>
  </si>
  <si>
    <t>Oct 2020</t>
  </si>
  <si>
    <t>Oct 2021</t>
  </si>
  <si>
    <t>Oct 2022</t>
  </si>
  <si>
    <t>Oct 2023</t>
  </si>
  <si>
    <t>Nov 2014</t>
  </si>
  <si>
    <t>Nov 2015</t>
  </si>
  <si>
    <t>Nov 2016</t>
  </si>
  <si>
    <t>Nov 2017</t>
  </si>
  <si>
    <t>Nov 2018</t>
  </si>
  <si>
    <t>Nov 2019</t>
  </si>
  <si>
    <t>Nov 2020</t>
  </si>
  <si>
    <t>Nov 2021</t>
  </si>
  <si>
    <t>Nov 2022</t>
  </si>
  <si>
    <t>Nov 2023</t>
  </si>
  <si>
    <t xml:space="preserve"> </t>
  </si>
  <si>
    <t>Dec 2014</t>
  </si>
  <si>
    <t>Dec 2015</t>
  </si>
  <si>
    <t>Dec 2016</t>
  </si>
  <si>
    <t>Dec 2017</t>
  </si>
  <si>
    <t>Dec 2018</t>
  </si>
  <si>
    <t>Dec 2019</t>
  </si>
  <si>
    <t>Dec 2020</t>
  </si>
  <si>
    <t>Dec 2021</t>
  </si>
  <si>
    <t>Dec 2022</t>
  </si>
  <si>
    <t>Dec 2023</t>
  </si>
  <si>
    <t>Jan 2015</t>
  </si>
  <si>
    <t>Jan 2016</t>
  </si>
  <si>
    <t>Jan 2017</t>
  </si>
  <si>
    <t>Jan 2018</t>
  </si>
  <si>
    <t>Jan 2019</t>
  </si>
  <si>
    <t>Jan 2020</t>
  </si>
  <si>
    <t>Jan 2021</t>
  </si>
  <si>
    <t>Jan 2022</t>
  </si>
  <si>
    <t>Jan 2023</t>
  </si>
  <si>
    <t>Jan 2024</t>
  </si>
  <si>
    <t>Feb 2015</t>
  </si>
  <si>
    <t>Feb 2016</t>
  </si>
  <si>
    <t>Feb 2017</t>
  </si>
  <si>
    <t>Feb 2018</t>
  </si>
  <si>
    <t>Feb 2019</t>
  </si>
  <si>
    <t>Feb 2020</t>
  </si>
  <si>
    <t>Feb 2021</t>
  </si>
  <si>
    <t>Feb 2022</t>
  </si>
  <si>
    <t>Feb 2023</t>
  </si>
  <si>
    <t>Feb 2024</t>
  </si>
  <si>
    <t>March 2015</t>
  </si>
  <si>
    <t>March 2016</t>
  </si>
  <si>
    <t>March 2017</t>
  </si>
  <si>
    <t>March 2018</t>
  </si>
  <si>
    <t>March 2019</t>
  </si>
  <si>
    <t>March 2020</t>
  </si>
  <si>
    <t>March 2021</t>
  </si>
  <si>
    <t>March 2022</t>
  </si>
  <si>
    <t>March 2023</t>
  </si>
  <si>
    <t>March 2024</t>
  </si>
  <si>
    <t>April 2015</t>
  </si>
  <si>
    <t>April 2016</t>
  </si>
  <si>
    <t>April 2017</t>
  </si>
  <si>
    <t>April 2018</t>
  </si>
  <si>
    <t>April 2019</t>
  </si>
  <si>
    <t>April 2020</t>
  </si>
  <si>
    <t>April 2021</t>
  </si>
  <si>
    <t>April 2022</t>
  </si>
  <si>
    <t>April 2023</t>
  </si>
  <si>
    <t>April 2024</t>
  </si>
  <si>
    <t>May 2015</t>
  </si>
  <si>
    <t>May 2016</t>
  </si>
  <si>
    <t>May 2017</t>
  </si>
  <si>
    <t>May 2018</t>
  </si>
  <si>
    <t>May 2019</t>
  </si>
  <si>
    <t>May 2020</t>
  </si>
  <si>
    <t>May 2021</t>
  </si>
  <si>
    <t>May 2022</t>
  </si>
  <si>
    <t>May 2023</t>
  </si>
  <si>
    <t>June 2015</t>
  </si>
  <si>
    <t>June 2016</t>
  </si>
  <si>
    <t>June 2017</t>
  </si>
  <si>
    <t>June 2018</t>
  </si>
  <si>
    <t>June 2019</t>
  </si>
  <si>
    <t>June 2020</t>
  </si>
  <si>
    <t>June 2021</t>
  </si>
  <si>
    <t>June 2022</t>
  </si>
  <si>
    <t>June 2023</t>
  </si>
  <si>
    <t>1st Qtr % of change</t>
  </si>
  <si>
    <t>2nd Qtr % of change</t>
  </si>
  <si>
    <t>3rd Qtr % of change</t>
  </si>
  <si>
    <t>May 2024</t>
  </si>
  <si>
    <t>June 2024</t>
  </si>
  <si>
    <t>4th Qtr% of change</t>
  </si>
  <si>
    <t>FY Totals % of change</t>
  </si>
  <si>
    <t>To see the full statistical spreadsheet, visit:  https://support.prairiecat.info/gov</t>
  </si>
  <si>
    <t>July 2024</t>
  </si>
  <si>
    <t>Aug 2024</t>
  </si>
  <si>
    <t>Sept 2024</t>
  </si>
  <si>
    <t>1st Qtr FY25 To Date</t>
  </si>
  <si>
    <t>Oct 2024</t>
  </si>
  <si>
    <t>Nov 2024</t>
  </si>
  <si>
    <t>Dec 2024</t>
  </si>
  <si>
    <t>Jan 2025</t>
  </si>
  <si>
    <t>Feb 2025</t>
  </si>
  <si>
    <t>Mar 2025</t>
  </si>
  <si>
    <t>Apr 2025</t>
  </si>
  <si>
    <t>May 2025</t>
  </si>
  <si>
    <t>June 2025</t>
  </si>
  <si>
    <t>4th Qtr FY25 to date</t>
  </si>
  <si>
    <t>2nd Qtr FY25 To Date</t>
  </si>
  <si>
    <t>3rd Qtr FY25</t>
  </si>
  <si>
    <t>August 2024</t>
  </si>
  <si>
    <t>March 2025</t>
  </si>
  <si>
    <t>April 2025</t>
  </si>
  <si>
    <t>July 2025</t>
  </si>
  <si>
    <t>August 2025</t>
  </si>
  <si>
    <t>Sept 2025</t>
  </si>
  <si>
    <t>Oct 2025</t>
  </si>
  <si>
    <t>Nov 2025</t>
  </si>
  <si>
    <t>Dec 2025</t>
  </si>
  <si>
    <t>Jan 2026</t>
  </si>
  <si>
    <t>Feb 2026</t>
  </si>
  <si>
    <t>March 2026</t>
  </si>
  <si>
    <t>April 2026</t>
  </si>
  <si>
    <t>May 2026</t>
  </si>
  <si>
    <t>June 2026</t>
  </si>
  <si>
    <t>Aug 2025</t>
  </si>
  <si>
    <t>1st Qtr FY26 To Date</t>
  </si>
  <si>
    <t>2nd Qtr FY26 To Date</t>
  </si>
  <si>
    <t>Mar 2026</t>
  </si>
  <si>
    <t>3rd Qtr FY26</t>
  </si>
  <si>
    <t>Apr 2026</t>
  </si>
  <si>
    <t>4th Qtr FY26 to date</t>
  </si>
  <si>
    <t>FY25 Totals</t>
  </si>
  <si>
    <t>FY26 Totals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</si>
</sst>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name val="Verdan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4" fillId="0" borderId="0"/>
    <xf numFmtId="0" fontId="5" fillId="0" borderId="0"/>
    <xf numFmtId="9" fontId="6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164" fontId="1" fillId="0" borderId="0" xfId="1" applyNumberFormat="1" applyFont="1" applyAlignment="1">
      <alignment wrapText="1"/>
    </xf>
    <xf numFmtId="0" fontId="1" fillId="0" borderId="0" xfId="0" applyFont="1"/>
    <xf numFmtId="164" fontId="3" fillId="0" borderId="0" xfId="1" applyNumberFormat="1" applyFont="1"/>
    <xf numFmtId="164" fontId="1" fillId="0" borderId="0" xfId="1" applyNumberFormat="1" applyFont="1"/>
    <xf numFmtId="164" fontId="1" fillId="0" borderId="0" xfId="1" applyNumberFormat="1" applyFont="1" applyAlignment="1">
      <alignment horizontal="center" wrapText="1"/>
    </xf>
    <xf numFmtId="164" fontId="3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left"/>
    </xf>
    <xf numFmtId="164" fontId="1" fillId="0" borderId="0" xfId="1" applyNumberFormat="1" applyFont="1" applyAlignment="1">
      <alignment horizontal="right" wrapText="1"/>
    </xf>
    <xf numFmtId="164" fontId="3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wrapText="1"/>
    </xf>
    <xf numFmtId="164" fontId="3" fillId="0" borderId="0" xfId="1" applyNumberFormat="1" applyFont="1" applyFill="1" applyBorder="1"/>
    <xf numFmtId="49" fontId="2" fillId="0" borderId="0" xfId="1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wrapText="1"/>
    </xf>
    <xf numFmtId="164" fontId="1" fillId="0" borderId="1" xfId="1" applyNumberFormat="1" applyFont="1" applyFill="1" applyBorder="1" applyAlignment="1">
      <alignment horizontal="left"/>
    </xf>
    <xf numFmtId="0" fontId="1" fillId="0" borderId="0" xfId="0" applyFont="1" applyAlignment="1">
      <alignment wrapText="1"/>
    </xf>
    <xf numFmtId="0" fontId="0" fillId="0" borderId="1" xfId="0" applyBorder="1" applyAlignment="1">
      <alignment horizontal="center"/>
    </xf>
    <xf numFmtId="10" fontId="1" fillId="3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Border="1" applyAlignment="1"/>
    <xf numFmtId="3" fontId="7" fillId="0" borderId="1" xfId="0" applyNumberFormat="1" applyFont="1" applyBorder="1"/>
    <xf numFmtId="3" fontId="7" fillId="2" borderId="1" xfId="0" applyNumberFormat="1" applyFont="1" applyFill="1" applyBorder="1"/>
    <xf numFmtId="0" fontId="0" fillId="0" borderId="1" xfId="0" applyBorder="1"/>
    <xf numFmtId="0" fontId="7" fillId="0" borderId="1" xfId="0" applyFont="1" applyBorder="1"/>
    <xf numFmtId="0" fontId="1" fillId="0" borderId="1" xfId="0" applyFont="1" applyBorder="1"/>
    <xf numFmtId="164" fontId="3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3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 wrapText="1"/>
    </xf>
    <xf numFmtId="3" fontId="0" fillId="0" borderId="0" xfId="0" applyNumberFormat="1"/>
    <xf numFmtId="3" fontId="1" fillId="0" borderId="0" xfId="0" applyNumberFormat="1" applyFont="1"/>
    <xf numFmtId="9" fontId="7" fillId="2" borderId="1" xfId="4" applyFont="1" applyFill="1" applyBorder="1" applyAlignment="1"/>
    <xf numFmtId="9" fontId="0" fillId="0" borderId="1" xfId="4" applyFont="1" applyBorder="1" applyAlignment="1"/>
    <xf numFmtId="10" fontId="1" fillId="2" borderId="1" xfId="1" applyNumberFormat="1" applyFont="1" applyFill="1" applyBorder="1" applyAlignment="1">
      <alignment horizontal="center" wrapText="1"/>
    </xf>
    <xf numFmtId="164" fontId="3" fillId="2" borderId="1" xfId="1" applyNumberFormat="1" applyFont="1" applyFill="1" applyBorder="1" applyAlignment="1"/>
    <xf numFmtId="0" fontId="7" fillId="0" borderId="0" xfId="0" applyFont="1"/>
    <xf numFmtId="164" fontId="3" fillId="0" borderId="0" xfId="1" applyNumberFormat="1" applyFont="1" applyAlignment="1"/>
    <xf numFmtId="0" fontId="2" fillId="0" borderId="1" xfId="0" applyFont="1" applyBorder="1"/>
    <xf numFmtId="164" fontId="3" fillId="0" borderId="1" xfId="1" applyNumberFormat="1" applyFont="1" applyFill="1" applyBorder="1" applyAlignment="1"/>
    <xf numFmtId="9" fontId="7" fillId="0" borderId="1" xfId="4" applyFont="1" applyFill="1" applyBorder="1" applyAlignment="1"/>
    <xf numFmtId="17" fontId="7" fillId="0" borderId="1" xfId="0" applyNumberFormat="1" applyFont="1" applyBorder="1"/>
    <xf numFmtId="164" fontId="1" fillId="0" borderId="1" xfId="1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/>
    <xf numFmtId="0" fontId="3" fillId="0" borderId="1" xfId="0" applyFont="1" applyBorder="1"/>
    <xf numFmtId="49" fontId="8" fillId="0" borderId="1" xfId="1" applyNumberFormat="1" applyFont="1" applyFill="1" applyBorder="1" applyAlignment="1">
      <alignment horizontal="center" wrapText="1"/>
    </xf>
    <xf numFmtId="0" fontId="9" fillId="0" borderId="0" xfId="0" applyFont="1"/>
    <xf numFmtId="164" fontId="1" fillId="0" borderId="1" xfId="1" applyNumberFormat="1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164" fontId="1" fillId="0" borderId="0" xfId="1" applyNumberFormat="1" applyFont="1" applyAlignment="1">
      <alignment horizontal="center"/>
    </xf>
    <xf numFmtId="0" fontId="1" fillId="0" borderId="0" xfId="0" applyFont="1" applyAlignment="1">
      <alignment vertical="top" wrapText="1"/>
    </xf>
    <xf numFmtId="49" fontId="8" fillId="4" borderId="1" xfId="1" applyNumberFormat="1" applyFont="1" applyFill="1" applyBorder="1" applyAlignment="1">
      <alignment horizontal="center" wrapText="1"/>
    </xf>
    <xf numFmtId="49" fontId="8" fillId="5" borderId="1" xfId="1" applyNumberFormat="1" applyFont="1" applyFill="1" applyBorder="1" applyAlignment="1">
      <alignment horizontal="center" wrapText="1"/>
    </xf>
    <xf numFmtId="49" fontId="8" fillId="2" borderId="1" xfId="1" applyNumberFormat="1" applyFont="1" applyFill="1" applyBorder="1" applyAlignment="1">
      <alignment horizontal="center" wrapText="1"/>
    </xf>
    <xf numFmtId="0" fontId="2" fillId="2" borderId="1" xfId="0" applyFont="1" applyFill="1" applyBorder="1"/>
    <xf numFmtId="164" fontId="3" fillId="2" borderId="1" xfId="1" applyNumberFormat="1" applyFont="1" applyFill="1" applyBorder="1" applyAlignment="1">
      <alignment horizontal="center"/>
    </xf>
    <xf numFmtId="17" fontId="7" fillId="2" borderId="1" xfId="0" applyNumberFormat="1" applyFont="1" applyFill="1" applyBorder="1"/>
    <xf numFmtId="0" fontId="7" fillId="2" borderId="1" xfId="0" applyFont="1" applyFill="1" applyBorder="1"/>
    <xf numFmtId="164" fontId="1" fillId="2" borderId="1" xfId="1" applyNumberFormat="1" applyFont="1" applyFill="1" applyBorder="1" applyAlignment="1">
      <alignment horizontal="left"/>
    </xf>
    <xf numFmtId="164" fontId="1" fillId="2" borderId="1" xfId="1" applyNumberFormat="1" applyFont="1" applyFill="1" applyBorder="1" applyAlignment="1">
      <alignment horizontal="center" wrapText="1"/>
    </xf>
    <xf numFmtId="10" fontId="1" fillId="0" borderId="1" xfId="1" applyNumberFormat="1" applyFont="1" applyFill="1" applyBorder="1" applyAlignment="1">
      <alignment horizontal="center" wrapText="1"/>
    </xf>
  </cellXfs>
  <cellStyles count="5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M39"/>
  <sheetViews>
    <sheetView zoomScaleNormal="100" workbookViewId="0">
      <selection activeCell="N13" sqref="N13"/>
    </sheetView>
  </sheetViews>
  <sheetFormatPr defaultRowHeight="14.4" x14ac:dyDescent="0.3"/>
  <cols>
    <col min="1" max="1" width="50.44140625" bestFit="1" customWidth="1"/>
    <col min="2" max="2" width="12.6640625" customWidth="1"/>
    <col min="3" max="3" width="12.6640625" bestFit="1" customWidth="1"/>
    <col min="4" max="10" width="12.33203125" bestFit="1" customWidth="1"/>
    <col min="11" max="11" width="12.5546875" customWidth="1"/>
    <col min="12" max="12" width="11.44140625" customWidth="1"/>
    <col min="13" max="13" width="12.21875" bestFit="1" customWidth="1"/>
  </cols>
  <sheetData>
    <row r="1" spans="1:13" ht="26.4" x14ac:dyDescent="0.3">
      <c r="A1" s="1"/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4" t="s">
        <v>6</v>
      </c>
      <c r="I1" s="14" t="s">
        <v>7</v>
      </c>
      <c r="J1" s="14" t="s">
        <v>8</v>
      </c>
      <c r="K1" s="14" t="s">
        <v>9</v>
      </c>
      <c r="L1" s="14" t="s">
        <v>163</v>
      </c>
      <c r="M1" s="14" t="s">
        <v>182</v>
      </c>
    </row>
    <row r="2" spans="1:13" x14ac:dyDescent="0.3">
      <c r="A2" s="2" t="s">
        <v>10</v>
      </c>
    </row>
    <row r="3" spans="1:13" x14ac:dyDescent="0.3">
      <c r="A3" s="4" t="s">
        <v>11</v>
      </c>
      <c r="B3" s="3">
        <v>1010922</v>
      </c>
      <c r="C3" s="3">
        <v>975508</v>
      </c>
      <c r="D3" s="3">
        <v>1068506</v>
      </c>
      <c r="E3" s="3">
        <v>1045520</v>
      </c>
      <c r="F3" s="3">
        <v>1026187</v>
      </c>
      <c r="G3" s="3">
        <v>1250131</v>
      </c>
      <c r="H3" s="3">
        <v>1217058</v>
      </c>
      <c r="I3" s="3">
        <v>1219827</v>
      </c>
      <c r="J3" s="3">
        <v>1211017</v>
      </c>
      <c r="K3" s="3">
        <v>1218077</v>
      </c>
      <c r="L3" s="3">
        <v>1216828</v>
      </c>
      <c r="M3" s="3">
        <v>1211596</v>
      </c>
    </row>
    <row r="4" spans="1:13" x14ac:dyDescent="0.3">
      <c r="A4" s="4" t="s">
        <v>12</v>
      </c>
      <c r="B4" s="5">
        <v>4048724</v>
      </c>
      <c r="C4" s="5">
        <v>3950156</v>
      </c>
      <c r="D4" s="3">
        <v>4534159</v>
      </c>
      <c r="E4" s="3">
        <v>4441835</v>
      </c>
      <c r="F4" s="3">
        <v>4428561</v>
      </c>
      <c r="G4" s="3">
        <v>5334136</v>
      </c>
      <c r="H4" s="3">
        <v>5209422</v>
      </c>
      <c r="I4" s="3">
        <v>5183607</v>
      </c>
      <c r="J4" s="3">
        <v>5142475</v>
      </c>
      <c r="K4" s="3">
        <v>5130722</v>
      </c>
      <c r="L4" s="3">
        <v>5132031</v>
      </c>
      <c r="M4" s="3">
        <v>5092517</v>
      </c>
    </row>
    <row r="5" spans="1:13" x14ac:dyDescent="0.3">
      <c r="A5" s="4" t="s">
        <v>13</v>
      </c>
      <c r="B5" s="5">
        <v>369694</v>
      </c>
      <c r="C5" s="5">
        <v>354724</v>
      </c>
      <c r="D5" s="3">
        <v>370597</v>
      </c>
      <c r="E5" s="3">
        <v>355401</v>
      </c>
      <c r="F5" s="3">
        <v>361921</v>
      </c>
      <c r="G5" s="3">
        <v>459535</v>
      </c>
      <c r="H5" s="3">
        <v>427214</v>
      </c>
      <c r="I5" s="3">
        <v>360659</v>
      </c>
      <c r="J5" s="3">
        <v>349095</v>
      </c>
      <c r="K5" s="3">
        <v>335278</v>
      </c>
      <c r="L5" s="3">
        <v>347042</v>
      </c>
      <c r="M5" s="3">
        <v>357423</v>
      </c>
    </row>
    <row r="6" spans="1:13" x14ac:dyDescent="0.3">
      <c r="A6" s="4" t="s">
        <v>14</v>
      </c>
      <c r="B6" s="5">
        <v>461193</v>
      </c>
      <c r="C6" s="5">
        <v>436172</v>
      </c>
      <c r="D6" s="3">
        <v>480341</v>
      </c>
      <c r="E6" s="3">
        <v>475027</v>
      </c>
      <c r="F6" s="3">
        <v>478193</v>
      </c>
      <c r="G6" s="3">
        <v>589772</v>
      </c>
      <c r="H6" s="3">
        <v>292487</v>
      </c>
      <c r="I6" s="3">
        <v>418632</v>
      </c>
      <c r="J6" s="3">
        <v>442427</v>
      </c>
      <c r="K6" s="3">
        <v>444070</v>
      </c>
      <c r="L6" s="3">
        <v>466283</v>
      </c>
      <c r="M6" s="3">
        <v>451212</v>
      </c>
    </row>
    <row r="7" spans="1:13" x14ac:dyDescent="0.3">
      <c r="A7" s="4" t="s">
        <v>15</v>
      </c>
      <c r="B7" s="5">
        <v>47161</v>
      </c>
      <c r="C7" s="5">
        <v>45461</v>
      </c>
      <c r="D7" s="3">
        <v>51557</v>
      </c>
      <c r="E7" s="3">
        <v>50706</v>
      </c>
      <c r="F7" s="3">
        <v>51393</v>
      </c>
      <c r="G7" s="3">
        <v>60886</v>
      </c>
      <c r="H7" s="3">
        <v>59809</v>
      </c>
      <c r="I7" s="3">
        <v>53375</v>
      </c>
      <c r="J7" s="3">
        <v>52033</v>
      </c>
      <c r="K7" s="3">
        <v>52525</v>
      </c>
      <c r="L7" s="3">
        <v>56019</v>
      </c>
      <c r="M7" s="3">
        <v>59159</v>
      </c>
    </row>
    <row r="8" spans="1:13" x14ac:dyDescent="0.3">
      <c r="A8" s="4" t="s">
        <v>16</v>
      </c>
      <c r="B8" s="5">
        <v>50042</v>
      </c>
      <c r="C8" s="5">
        <v>44596</v>
      </c>
      <c r="D8" s="3">
        <v>66922</v>
      </c>
      <c r="E8" s="3">
        <v>70553</v>
      </c>
      <c r="F8" s="3">
        <v>57235</v>
      </c>
      <c r="G8" s="3">
        <v>82401</v>
      </c>
      <c r="H8" s="3">
        <v>29355</v>
      </c>
      <c r="I8" s="3">
        <v>45706</v>
      </c>
      <c r="J8" s="3">
        <v>49276</v>
      </c>
      <c r="K8" s="3">
        <v>49484</v>
      </c>
      <c r="L8" s="3">
        <v>53251</v>
      </c>
      <c r="M8" s="3">
        <v>62112</v>
      </c>
    </row>
    <row r="9" spans="1:13" x14ac:dyDescent="0.3">
      <c r="A9" s="4"/>
    </row>
    <row r="10" spans="1:13" x14ac:dyDescent="0.3">
      <c r="A10" s="2" t="s">
        <v>17</v>
      </c>
    </row>
    <row r="11" spans="1:13" x14ac:dyDescent="0.3">
      <c r="A11" s="4" t="s">
        <v>18</v>
      </c>
      <c r="B11" s="5">
        <v>11</v>
      </c>
      <c r="C11" s="5">
        <v>10</v>
      </c>
      <c r="D11" s="3">
        <v>8</v>
      </c>
      <c r="E11" s="3">
        <v>10</v>
      </c>
      <c r="F11" s="3">
        <v>6</v>
      </c>
      <c r="G11" s="3">
        <v>5</v>
      </c>
      <c r="H11" s="3">
        <v>0</v>
      </c>
      <c r="I11" s="3">
        <v>2</v>
      </c>
      <c r="J11" s="3">
        <v>7</v>
      </c>
      <c r="K11" s="3">
        <v>6</v>
      </c>
      <c r="L11" s="3">
        <v>2</v>
      </c>
      <c r="M11" s="3">
        <v>5</v>
      </c>
    </row>
    <row r="12" spans="1:13" x14ac:dyDescent="0.3">
      <c r="A12" s="4" t="s">
        <v>19</v>
      </c>
      <c r="B12" s="5">
        <v>6</v>
      </c>
      <c r="C12" s="5">
        <v>38</v>
      </c>
      <c r="D12" s="3">
        <v>22</v>
      </c>
      <c r="E12" s="3">
        <v>49</v>
      </c>
      <c r="F12" s="3">
        <v>29</v>
      </c>
      <c r="G12" s="3">
        <v>29</v>
      </c>
      <c r="H12" s="3">
        <v>0</v>
      </c>
      <c r="I12" s="3">
        <v>6</v>
      </c>
      <c r="J12" s="3">
        <v>23</v>
      </c>
      <c r="K12" s="3">
        <v>80</v>
      </c>
      <c r="L12" s="3">
        <v>4</v>
      </c>
      <c r="M12" s="3">
        <v>18</v>
      </c>
    </row>
    <row r="13" spans="1:13" x14ac:dyDescent="0.3">
      <c r="A13" s="4" t="s">
        <v>20</v>
      </c>
      <c r="B13" s="5">
        <v>58</v>
      </c>
      <c r="C13" s="5">
        <v>114.5</v>
      </c>
      <c r="D13" s="3">
        <v>58.5</v>
      </c>
      <c r="E13" s="3">
        <v>92</v>
      </c>
      <c r="F13" s="3">
        <v>56</v>
      </c>
      <c r="G13" s="3">
        <v>69</v>
      </c>
      <c r="H13" s="3">
        <v>0</v>
      </c>
      <c r="I13" s="3">
        <v>14</v>
      </c>
      <c r="J13" s="3">
        <v>32.5</v>
      </c>
      <c r="K13" s="3">
        <v>131.5</v>
      </c>
      <c r="L13" s="3">
        <v>3</v>
      </c>
      <c r="M13" s="3">
        <v>21</v>
      </c>
    </row>
    <row r="14" spans="1:13" x14ac:dyDescent="0.3">
      <c r="A14" s="4" t="s">
        <v>21</v>
      </c>
      <c r="B14" s="5"/>
      <c r="C14" s="5"/>
      <c r="D14" s="3"/>
      <c r="E14" s="3"/>
      <c r="F14" s="3"/>
      <c r="G14" s="3"/>
      <c r="H14" s="3">
        <v>198</v>
      </c>
      <c r="I14" s="3">
        <v>370</v>
      </c>
      <c r="J14" s="3">
        <v>292</v>
      </c>
      <c r="K14" s="3">
        <v>228</v>
      </c>
      <c r="L14" s="3">
        <v>223</v>
      </c>
      <c r="M14" s="3">
        <v>170</v>
      </c>
    </row>
    <row r="15" spans="1:13" x14ac:dyDescent="0.3">
      <c r="A15" s="4" t="s">
        <v>22</v>
      </c>
      <c r="B15" s="5"/>
      <c r="C15" s="5">
        <v>1</v>
      </c>
      <c r="D15" s="3">
        <v>2</v>
      </c>
      <c r="E15" s="3">
        <v>4</v>
      </c>
      <c r="F15" s="3">
        <v>2</v>
      </c>
      <c r="G15" s="3">
        <v>3</v>
      </c>
      <c r="H15" s="3">
        <v>0</v>
      </c>
      <c r="I15" s="3">
        <v>4</v>
      </c>
      <c r="J15" s="3">
        <v>1</v>
      </c>
      <c r="K15" s="3">
        <v>2</v>
      </c>
      <c r="L15" s="3">
        <v>7</v>
      </c>
      <c r="M15" s="3">
        <v>4</v>
      </c>
    </row>
    <row r="16" spans="1:13" x14ac:dyDescent="0.3">
      <c r="A16" s="4" t="s">
        <v>23</v>
      </c>
      <c r="B16" s="5"/>
      <c r="C16" s="5">
        <v>4</v>
      </c>
      <c r="D16" s="3">
        <v>5</v>
      </c>
      <c r="E16" s="3">
        <v>3</v>
      </c>
      <c r="F16" s="3">
        <v>4</v>
      </c>
      <c r="G16" s="3">
        <v>6</v>
      </c>
      <c r="H16" s="3">
        <v>5</v>
      </c>
      <c r="I16" s="3">
        <v>6</v>
      </c>
      <c r="J16" s="3">
        <v>10</v>
      </c>
      <c r="K16" s="3">
        <v>5</v>
      </c>
      <c r="L16" s="3">
        <v>5</v>
      </c>
      <c r="M16" s="3">
        <v>3</v>
      </c>
    </row>
    <row r="17" spans="1:13" x14ac:dyDescent="0.3">
      <c r="A17" s="4" t="s">
        <v>24</v>
      </c>
      <c r="B17" s="5"/>
      <c r="C17" s="5">
        <v>79</v>
      </c>
      <c r="D17" s="3">
        <v>118</v>
      </c>
      <c r="E17" s="3">
        <v>104</v>
      </c>
      <c r="F17" s="3">
        <v>117</v>
      </c>
      <c r="G17" s="3">
        <v>150</v>
      </c>
      <c r="H17" s="3">
        <v>217</v>
      </c>
      <c r="I17" s="3">
        <v>155</v>
      </c>
      <c r="J17" s="3">
        <v>183</v>
      </c>
      <c r="K17" s="3">
        <v>150</v>
      </c>
      <c r="L17" s="3">
        <v>153</v>
      </c>
      <c r="M17" s="3">
        <v>141</v>
      </c>
    </row>
    <row r="18" spans="1:13" x14ac:dyDescent="0.3">
      <c r="A18" s="4" t="s">
        <v>25</v>
      </c>
      <c r="B18" s="5"/>
      <c r="C18" s="5">
        <v>237</v>
      </c>
      <c r="D18" s="3">
        <v>195.5</v>
      </c>
      <c r="E18" s="3">
        <v>214.5</v>
      </c>
      <c r="F18" s="3">
        <v>220.5</v>
      </c>
      <c r="G18" s="3">
        <v>398</v>
      </c>
      <c r="H18" s="3">
        <v>272.5</v>
      </c>
      <c r="I18" s="3">
        <v>259</v>
      </c>
      <c r="J18" s="3">
        <v>256.5</v>
      </c>
      <c r="K18" s="3">
        <v>393</v>
      </c>
      <c r="L18" s="3">
        <v>305.5</v>
      </c>
      <c r="M18" s="3">
        <v>237</v>
      </c>
    </row>
    <row r="19" spans="1:13" x14ac:dyDescent="0.3">
      <c r="A19" s="4"/>
    </row>
    <row r="20" spans="1:13" x14ac:dyDescent="0.3">
      <c r="A20" s="2" t="s">
        <v>26</v>
      </c>
    </row>
    <row r="21" spans="1:13" x14ac:dyDescent="0.3">
      <c r="A21" s="4" t="s">
        <v>27</v>
      </c>
      <c r="B21" s="5">
        <v>81</v>
      </c>
      <c r="C21" s="5">
        <v>78</v>
      </c>
      <c r="D21" s="5">
        <v>93</v>
      </c>
      <c r="E21" s="5">
        <v>165</v>
      </c>
      <c r="F21" s="5">
        <v>153</v>
      </c>
      <c r="G21" s="5">
        <v>263</v>
      </c>
      <c r="H21" s="5">
        <v>307</v>
      </c>
      <c r="I21" s="5">
        <v>236</v>
      </c>
      <c r="J21">
        <v>242</v>
      </c>
      <c r="K21" s="5">
        <v>186</v>
      </c>
      <c r="L21" s="5">
        <v>295</v>
      </c>
      <c r="M21" s="5">
        <v>441</v>
      </c>
    </row>
    <row r="22" spans="1:13" x14ac:dyDescent="0.3">
      <c r="A22" s="4" t="s">
        <v>28</v>
      </c>
      <c r="B22" s="5">
        <v>113</v>
      </c>
      <c r="C22" s="5">
        <v>69</v>
      </c>
      <c r="D22" s="5">
        <v>108</v>
      </c>
      <c r="E22" s="5">
        <v>183</v>
      </c>
      <c r="F22" s="5">
        <v>179</v>
      </c>
      <c r="G22" s="5">
        <v>256</v>
      </c>
      <c r="H22" s="5">
        <v>328</v>
      </c>
      <c r="I22" s="5">
        <v>248</v>
      </c>
      <c r="J22">
        <v>225</v>
      </c>
      <c r="K22" s="5">
        <v>227</v>
      </c>
      <c r="L22" s="5">
        <v>302</v>
      </c>
      <c r="M22" s="5">
        <v>440</v>
      </c>
    </row>
    <row r="23" spans="1:13" hidden="1" x14ac:dyDescent="0.3">
      <c r="A23" s="4" t="s">
        <v>29</v>
      </c>
    </row>
    <row r="24" spans="1:13" x14ac:dyDescent="0.3">
      <c r="A24" s="4"/>
    </row>
    <row r="25" spans="1:13" x14ac:dyDescent="0.3">
      <c r="A25" s="2" t="s">
        <v>30</v>
      </c>
    </row>
    <row r="26" spans="1:13" x14ac:dyDescent="0.3">
      <c r="A26" s="18" t="s">
        <v>31</v>
      </c>
      <c r="B26" s="5">
        <v>2176</v>
      </c>
      <c r="C26" s="5">
        <v>1871</v>
      </c>
      <c r="D26" s="5">
        <v>1660</v>
      </c>
      <c r="E26" s="5">
        <v>1736</v>
      </c>
      <c r="F26" s="5">
        <v>1982</v>
      </c>
      <c r="G26" s="5">
        <v>1031</v>
      </c>
      <c r="H26" s="5">
        <v>1500</v>
      </c>
      <c r="I26" s="5">
        <v>1351</v>
      </c>
      <c r="J26" s="5">
        <v>1980</v>
      </c>
      <c r="K26" s="5">
        <v>1701</v>
      </c>
      <c r="L26" s="5">
        <v>1414</v>
      </c>
      <c r="M26" s="5">
        <v>1654</v>
      </c>
    </row>
    <row r="27" spans="1:13" x14ac:dyDescent="0.3">
      <c r="A27" s="18" t="s">
        <v>32</v>
      </c>
      <c r="B27" s="5">
        <v>279</v>
      </c>
      <c r="C27" s="5">
        <v>434</v>
      </c>
      <c r="D27" s="5">
        <v>810</v>
      </c>
      <c r="E27" s="5">
        <v>646</v>
      </c>
      <c r="F27" s="5">
        <v>109</v>
      </c>
      <c r="G27" s="5">
        <v>1193</v>
      </c>
      <c r="H27" s="5">
        <v>1180</v>
      </c>
      <c r="I27" s="5">
        <v>1497</v>
      </c>
      <c r="J27" s="5">
        <v>1968</v>
      </c>
      <c r="K27" s="5">
        <v>2093</v>
      </c>
      <c r="L27" s="5">
        <v>2895</v>
      </c>
      <c r="M27" s="5">
        <v>2499</v>
      </c>
    </row>
    <row r="28" spans="1:13" x14ac:dyDescent="0.3">
      <c r="A28" s="18" t="s">
        <v>33</v>
      </c>
      <c r="B28" s="5">
        <v>1041</v>
      </c>
      <c r="C28" s="5">
        <v>971</v>
      </c>
      <c r="D28" s="5">
        <v>1961</v>
      </c>
      <c r="E28" s="5">
        <v>15588</v>
      </c>
      <c r="F28" s="5">
        <v>466</v>
      </c>
      <c r="G28" s="5">
        <v>3649</v>
      </c>
      <c r="H28" s="5">
        <v>861</v>
      </c>
      <c r="I28" s="5">
        <v>4236</v>
      </c>
      <c r="J28" s="5">
        <v>704</v>
      </c>
      <c r="K28" s="5">
        <v>1189</v>
      </c>
      <c r="L28" s="5">
        <v>1563</v>
      </c>
      <c r="M28" s="5">
        <v>490</v>
      </c>
    </row>
    <row r="29" spans="1:13" x14ac:dyDescent="0.3">
      <c r="A29" s="18" t="s">
        <v>34</v>
      </c>
      <c r="B29" s="5">
        <v>56</v>
      </c>
      <c r="C29" s="5">
        <v>311</v>
      </c>
      <c r="D29" s="5">
        <v>2728</v>
      </c>
      <c r="E29" s="5">
        <v>1048</v>
      </c>
      <c r="F29" s="5">
        <v>188</v>
      </c>
      <c r="G29" s="5">
        <v>1109</v>
      </c>
      <c r="H29" s="5">
        <v>789</v>
      </c>
      <c r="I29" s="5">
        <v>916</v>
      </c>
      <c r="J29" s="5">
        <v>825</v>
      </c>
      <c r="K29" s="5">
        <v>864</v>
      </c>
      <c r="L29" s="5">
        <v>765</v>
      </c>
      <c r="M29" s="5">
        <v>890</v>
      </c>
    </row>
    <row r="30" spans="1:13" x14ac:dyDescent="0.3">
      <c r="A30" s="18" t="s">
        <v>35</v>
      </c>
      <c r="B30" s="5">
        <v>13</v>
      </c>
      <c r="C30" s="5">
        <v>10</v>
      </c>
      <c r="D30" s="5">
        <v>13</v>
      </c>
      <c r="E30" s="5">
        <v>23</v>
      </c>
      <c r="F30" s="5">
        <v>22</v>
      </c>
      <c r="G30" s="5">
        <v>20</v>
      </c>
      <c r="H30" s="5">
        <v>11</v>
      </c>
      <c r="I30" s="5">
        <v>15</v>
      </c>
      <c r="J30" s="5">
        <v>22</v>
      </c>
      <c r="K30" s="5">
        <v>8</v>
      </c>
      <c r="L30" s="5">
        <v>29</v>
      </c>
      <c r="M30" s="5">
        <v>82</v>
      </c>
    </row>
    <row r="31" spans="1:13" ht="14.1" customHeight="1" x14ac:dyDescent="0.3">
      <c r="A31" s="18" t="s">
        <v>36</v>
      </c>
      <c r="B31" s="5">
        <v>17</v>
      </c>
      <c r="C31" s="5">
        <v>6</v>
      </c>
      <c r="D31" s="5">
        <v>31</v>
      </c>
      <c r="E31" s="5">
        <v>4</v>
      </c>
      <c r="F31" s="5">
        <v>158</v>
      </c>
      <c r="G31" s="5">
        <v>5</v>
      </c>
      <c r="H31" s="5">
        <v>36</v>
      </c>
      <c r="I31" s="5">
        <v>6</v>
      </c>
      <c r="J31" s="5">
        <v>116</v>
      </c>
      <c r="K31" s="5">
        <v>105</v>
      </c>
      <c r="L31" s="5">
        <v>120</v>
      </c>
      <c r="M31" s="5">
        <v>76</v>
      </c>
    </row>
    <row r="32" spans="1:13" x14ac:dyDescent="0.3">
      <c r="A32" s="18" t="s">
        <v>37</v>
      </c>
      <c r="B32" s="5">
        <v>0</v>
      </c>
      <c r="C32" s="5">
        <v>20935</v>
      </c>
      <c r="D32" s="5">
        <v>0</v>
      </c>
      <c r="E32" s="5">
        <v>0</v>
      </c>
      <c r="F32" s="5">
        <v>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16</v>
      </c>
    </row>
    <row r="33" spans="1:13" x14ac:dyDescent="0.3">
      <c r="A33" s="18" t="s">
        <v>38</v>
      </c>
      <c r="B33" s="5"/>
      <c r="C33" s="5">
        <v>385046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</row>
    <row r="34" spans="1:13" x14ac:dyDescent="0.3">
      <c r="A34" s="18" t="s">
        <v>39</v>
      </c>
      <c r="B34" s="5">
        <v>46</v>
      </c>
      <c r="C34" s="5">
        <v>35</v>
      </c>
      <c r="D34" s="5">
        <v>17</v>
      </c>
      <c r="E34" s="5">
        <v>47</v>
      </c>
      <c r="F34" s="5">
        <v>17</v>
      </c>
      <c r="G34" s="5">
        <v>33</v>
      </c>
      <c r="H34" s="5">
        <v>7</v>
      </c>
      <c r="I34" s="5">
        <v>35</v>
      </c>
      <c r="J34" s="5">
        <v>26</v>
      </c>
      <c r="K34" s="5">
        <v>11</v>
      </c>
      <c r="L34" s="5">
        <v>72</v>
      </c>
      <c r="M34" s="5">
        <v>103</v>
      </c>
    </row>
    <row r="35" spans="1:13" x14ac:dyDescent="0.3">
      <c r="A35" s="18" t="s">
        <v>40</v>
      </c>
      <c r="B35" s="5">
        <v>3</v>
      </c>
      <c r="C35" s="5">
        <v>6</v>
      </c>
      <c r="D35" s="5">
        <v>16</v>
      </c>
      <c r="E35" s="5">
        <v>3</v>
      </c>
      <c r="F35" s="5">
        <v>0</v>
      </c>
      <c r="G35" s="5">
        <v>0</v>
      </c>
      <c r="H35" s="5">
        <v>8</v>
      </c>
      <c r="I35" s="5">
        <v>13</v>
      </c>
      <c r="J35" s="5">
        <v>36</v>
      </c>
      <c r="K35" s="5">
        <v>45</v>
      </c>
      <c r="L35" s="5">
        <v>24</v>
      </c>
      <c r="M35" s="5">
        <v>27</v>
      </c>
    </row>
    <row r="36" spans="1:13" x14ac:dyDescent="0.3">
      <c r="A36" s="18" t="s">
        <v>41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138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</row>
    <row r="37" spans="1:13" ht="26.4" x14ac:dyDescent="0.3">
      <c r="A37" s="18" t="s">
        <v>42</v>
      </c>
      <c r="B37" s="5">
        <v>148278</v>
      </c>
      <c r="C37" s="5">
        <v>422989</v>
      </c>
      <c r="D37" s="5">
        <v>64298</v>
      </c>
      <c r="E37" s="5">
        <v>220131</v>
      </c>
      <c r="F37" s="5">
        <v>454624</v>
      </c>
      <c r="G37" s="5">
        <v>79479</v>
      </c>
      <c r="H37" s="5">
        <v>53134</v>
      </c>
      <c r="I37" s="5">
        <v>72677</v>
      </c>
      <c r="J37" s="33">
        <v>68998</v>
      </c>
      <c r="K37" s="5">
        <v>57887</v>
      </c>
      <c r="L37" s="5">
        <v>31857</v>
      </c>
      <c r="M37" s="5">
        <v>28691</v>
      </c>
    </row>
    <row r="38" spans="1:13" ht="26.4" hidden="1" x14ac:dyDescent="0.3">
      <c r="A38" s="18" t="s">
        <v>43</v>
      </c>
      <c r="B38" s="5">
        <v>208</v>
      </c>
      <c r="C38" s="5">
        <v>0</v>
      </c>
    </row>
    <row r="39" spans="1:13" x14ac:dyDescent="0.3">
      <c r="A39" s="4"/>
      <c r="H39" s="5">
        <v>131</v>
      </c>
    </row>
  </sheetData>
  <printOptions gridLines="1"/>
  <pageMargins left="0.7" right="0.7" top="0.75" bottom="0.75" header="0.3" footer="0.3"/>
  <pageSetup orientation="landscape" r:id="rId1"/>
  <headerFooter>
    <oddHeader>&amp;C&amp;"Verdana,Bold"PrairieCat Statistical Comparison
July 2010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</sheetPr>
  <dimension ref="A1:M39"/>
  <sheetViews>
    <sheetView zoomScaleNormal="100" workbookViewId="0">
      <selection activeCell="O14" sqref="O14"/>
    </sheetView>
  </sheetViews>
  <sheetFormatPr defaultRowHeight="14.4" x14ac:dyDescent="0.3"/>
  <cols>
    <col min="1" max="1" width="54" bestFit="1" customWidth="1"/>
    <col min="2" max="2" width="12.6640625" bestFit="1" customWidth="1"/>
    <col min="3" max="3" width="13.44140625" customWidth="1"/>
    <col min="4" max="4" width="13.109375" customWidth="1"/>
    <col min="5" max="6" width="12.6640625" bestFit="1" customWidth="1"/>
    <col min="7" max="7" width="13.88671875" customWidth="1"/>
    <col min="8" max="8" width="13.33203125" customWidth="1"/>
    <col min="9" max="9" width="12.6640625" bestFit="1" customWidth="1"/>
    <col min="10" max="10" width="13.44140625" customWidth="1"/>
    <col min="11" max="11" width="13.33203125" customWidth="1"/>
    <col min="12" max="12" width="14.88671875" customWidth="1"/>
    <col min="13" max="13" width="13.77734375" customWidth="1"/>
  </cols>
  <sheetData>
    <row r="1" spans="1:13" x14ac:dyDescent="0.3">
      <c r="A1" s="39"/>
      <c r="B1" s="14" t="s">
        <v>127</v>
      </c>
      <c r="C1" s="14" t="s">
        <v>128</v>
      </c>
      <c r="D1" s="14" t="s">
        <v>129</v>
      </c>
      <c r="E1" s="14" t="s">
        <v>130</v>
      </c>
      <c r="F1" s="14" t="s">
        <v>131</v>
      </c>
      <c r="G1" s="14" t="s">
        <v>132</v>
      </c>
      <c r="H1" s="14" t="s">
        <v>133</v>
      </c>
      <c r="I1" s="14" t="s">
        <v>134</v>
      </c>
      <c r="J1" s="14" t="s">
        <v>135</v>
      </c>
      <c r="K1" s="14" t="s">
        <v>136</v>
      </c>
      <c r="L1" s="14" t="s">
        <v>181</v>
      </c>
      <c r="M1" s="14" t="s">
        <v>191</v>
      </c>
    </row>
    <row r="2" spans="1:13" x14ac:dyDescent="0.3">
      <c r="A2" s="2" t="s">
        <v>10</v>
      </c>
    </row>
    <row r="3" spans="1:13" x14ac:dyDescent="0.3">
      <c r="A3" s="4" t="s">
        <v>11</v>
      </c>
      <c r="B3" s="5">
        <v>996522</v>
      </c>
      <c r="C3" s="5">
        <v>1095923</v>
      </c>
      <c r="D3" s="5">
        <v>1059011</v>
      </c>
      <c r="E3" s="5">
        <v>1027916</v>
      </c>
      <c r="F3" s="5">
        <v>1255374</v>
      </c>
      <c r="G3" s="5">
        <v>1222163</v>
      </c>
      <c r="H3" s="5">
        <v>1210343</v>
      </c>
      <c r="I3" s="5">
        <v>1211957</v>
      </c>
      <c r="J3" s="5">
        <v>1222047</v>
      </c>
      <c r="K3" s="5">
        <v>1219816</v>
      </c>
      <c r="L3" s="5">
        <v>1211957</v>
      </c>
      <c r="M3" s="5">
        <v>1210485</v>
      </c>
    </row>
    <row r="4" spans="1:13" x14ac:dyDescent="0.3">
      <c r="A4" s="4" t="s">
        <v>12</v>
      </c>
      <c r="B4" s="5">
        <v>3983665</v>
      </c>
      <c r="C4" s="5">
        <v>4573553</v>
      </c>
      <c r="D4" s="5">
        <v>4489890</v>
      </c>
      <c r="E4" s="5">
        <v>4432723</v>
      </c>
      <c r="F4" s="5">
        <v>5353467</v>
      </c>
      <c r="G4" s="5">
        <v>5247516</v>
      </c>
      <c r="H4" s="5">
        <v>5132491</v>
      </c>
      <c r="I4" s="5">
        <v>5131604</v>
      </c>
      <c r="J4" s="5">
        <v>5148380</v>
      </c>
      <c r="K4" s="5">
        <v>5135471</v>
      </c>
      <c r="L4" s="5">
        <v>5098609</v>
      </c>
      <c r="M4" s="5">
        <v>5040493</v>
      </c>
    </row>
    <row r="5" spans="1:13" x14ac:dyDescent="0.3">
      <c r="A5" s="4" t="s">
        <v>13</v>
      </c>
      <c r="B5" s="5">
        <v>377868</v>
      </c>
      <c r="C5" s="5">
        <v>315637</v>
      </c>
      <c r="D5" s="5">
        <v>376196</v>
      </c>
      <c r="E5" s="5">
        <v>367913</v>
      </c>
      <c r="F5" s="5">
        <v>372889</v>
      </c>
      <c r="G5" s="5">
        <v>437068</v>
      </c>
      <c r="H5" s="5">
        <v>382834</v>
      </c>
      <c r="I5" s="5">
        <v>380683</v>
      </c>
      <c r="J5" s="5">
        <v>366283</v>
      </c>
      <c r="K5" s="5">
        <v>365986</v>
      </c>
      <c r="L5" s="5">
        <v>366774</v>
      </c>
      <c r="M5" s="5">
        <v>380840</v>
      </c>
    </row>
    <row r="6" spans="1:13" x14ac:dyDescent="0.3">
      <c r="A6" s="4" t="s">
        <v>14</v>
      </c>
      <c r="B6" s="5">
        <v>382037</v>
      </c>
      <c r="C6" s="5">
        <v>392920</v>
      </c>
      <c r="D6" s="5">
        <v>409020</v>
      </c>
      <c r="E6" s="5">
        <v>420197</v>
      </c>
      <c r="F6" s="5">
        <v>400291</v>
      </c>
      <c r="G6" s="5">
        <v>4116</v>
      </c>
      <c r="H6" s="5">
        <v>328208</v>
      </c>
      <c r="I6" s="5">
        <v>375654</v>
      </c>
      <c r="J6" s="5">
        <v>373796</v>
      </c>
      <c r="K6" s="5">
        <v>399412</v>
      </c>
      <c r="L6" s="5">
        <v>385789</v>
      </c>
      <c r="M6" s="5">
        <v>358445</v>
      </c>
    </row>
    <row r="7" spans="1:13" x14ac:dyDescent="0.3">
      <c r="A7" s="4" t="s">
        <v>15</v>
      </c>
      <c r="B7" s="5">
        <v>45521</v>
      </c>
      <c r="C7" s="5">
        <v>45475</v>
      </c>
      <c r="D7" s="5">
        <v>50301</v>
      </c>
      <c r="E7" s="5">
        <v>54633</v>
      </c>
      <c r="F7" s="5">
        <v>52076</v>
      </c>
      <c r="G7" s="5">
        <v>24</v>
      </c>
      <c r="H7" s="5">
        <v>55645</v>
      </c>
      <c r="I7" s="5">
        <v>53906</v>
      </c>
      <c r="J7" s="5">
        <v>51601</v>
      </c>
      <c r="K7" s="5">
        <v>56066</v>
      </c>
      <c r="L7" s="5">
        <v>59584</v>
      </c>
      <c r="M7" s="5">
        <v>52606</v>
      </c>
    </row>
    <row r="8" spans="1:13" x14ac:dyDescent="0.3">
      <c r="A8" s="4" t="s">
        <v>16</v>
      </c>
      <c r="B8" s="5">
        <v>41230</v>
      </c>
      <c r="C8" s="5">
        <v>40461</v>
      </c>
      <c r="D8" s="5">
        <v>57640</v>
      </c>
      <c r="E8" s="5">
        <v>62716</v>
      </c>
      <c r="F8" s="5">
        <v>60648</v>
      </c>
      <c r="G8" s="5">
        <v>244</v>
      </c>
      <c r="H8" s="5">
        <v>35890</v>
      </c>
      <c r="I8" s="5">
        <v>42902</v>
      </c>
      <c r="J8" s="5">
        <v>43442</v>
      </c>
      <c r="K8" s="5">
        <v>46229</v>
      </c>
      <c r="L8" s="5">
        <v>52120</v>
      </c>
      <c r="M8" s="5">
        <v>54203</v>
      </c>
    </row>
    <row r="9" spans="1:13" x14ac:dyDescent="0.3">
      <c r="A9" s="4"/>
      <c r="G9" s="5"/>
      <c r="L9" s="5"/>
    </row>
    <row r="10" spans="1:13" x14ac:dyDescent="0.3">
      <c r="A10" s="2" t="s">
        <v>17</v>
      </c>
      <c r="G10" s="5"/>
    </row>
    <row r="11" spans="1:13" x14ac:dyDescent="0.3">
      <c r="A11" s="4" t="s">
        <v>18</v>
      </c>
      <c r="B11" s="5">
        <v>15</v>
      </c>
      <c r="C11" s="5">
        <v>26</v>
      </c>
      <c r="D11" s="5">
        <v>11</v>
      </c>
      <c r="E11" s="5">
        <v>9</v>
      </c>
      <c r="F11" s="5">
        <v>39</v>
      </c>
      <c r="G11" s="5">
        <v>26</v>
      </c>
      <c r="H11" s="5">
        <v>1</v>
      </c>
      <c r="I11" s="5">
        <v>7</v>
      </c>
      <c r="J11" s="5">
        <v>3</v>
      </c>
      <c r="K11" s="5">
        <v>7</v>
      </c>
      <c r="L11" s="5">
        <v>10</v>
      </c>
      <c r="M11" s="5">
        <v>2</v>
      </c>
    </row>
    <row r="12" spans="1:13" x14ac:dyDescent="0.3">
      <c r="A12" s="4" t="s">
        <v>19</v>
      </c>
      <c r="B12" s="5">
        <v>64</v>
      </c>
      <c r="C12" s="5">
        <v>188</v>
      </c>
      <c r="D12" s="5">
        <v>24</v>
      </c>
      <c r="E12" s="5">
        <v>45</v>
      </c>
      <c r="F12" s="5">
        <v>236</v>
      </c>
      <c r="G12" s="5">
        <v>199</v>
      </c>
      <c r="H12" s="5">
        <v>2</v>
      </c>
      <c r="I12" s="5">
        <v>21</v>
      </c>
      <c r="J12" s="5">
        <v>6</v>
      </c>
      <c r="K12" s="5">
        <v>44</v>
      </c>
      <c r="L12" s="5">
        <v>34</v>
      </c>
      <c r="M12" s="5">
        <v>3</v>
      </c>
    </row>
    <row r="13" spans="1:13" x14ac:dyDescent="0.3">
      <c r="A13" s="4" t="s">
        <v>20</v>
      </c>
      <c r="B13" s="5">
        <v>142</v>
      </c>
      <c r="C13" s="5">
        <v>488.5</v>
      </c>
      <c r="D13" s="5">
        <v>49.5</v>
      </c>
      <c r="E13" s="5">
        <v>86.75</v>
      </c>
      <c r="F13" s="5">
        <v>632.5</v>
      </c>
      <c r="G13" s="5">
        <v>231</v>
      </c>
      <c r="H13" s="5">
        <v>4</v>
      </c>
      <c r="I13" s="5">
        <v>38.5</v>
      </c>
      <c r="J13" s="5">
        <v>6</v>
      </c>
      <c r="K13" s="5">
        <v>93</v>
      </c>
      <c r="L13" s="5">
        <v>46</v>
      </c>
      <c r="M13" s="5">
        <v>3</v>
      </c>
    </row>
    <row r="14" spans="1:13" x14ac:dyDescent="0.3">
      <c r="A14" s="4" t="s">
        <v>21</v>
      </c>
      <c r="B14" s="5"/>
      <c r="C14" s="5"/>
      <c r="D14" s="10"/>
      <c r="E14" s="10"/>
      <c r="F14" s="10"/>
      <c r="G14" s="10"/>
      <c r="H14" s="5">
        <v>366</v>
      </c>
      <c r="I14">
        <v>209</v>
      </c>
      <c r="J14" s="5">
        <v>192</v>
      </c>
      <c r="K14">
        <v>231</v>
      </c>
      <c r="L14">
        <v>259</v>
      </c>
      <c r="M14" s="5">
        <v>185</v>
      </c>
    </row>
    <row r="15" spans="1:13" x14ac:dyDescent="0.3">
      <c r="A15" s="4" t="s">
        <v>22</v>
      </c>
      <c r="B15" s="5"/>
      <c r="C15" s="5">
        <v>3</v>
      </c>
      <c r="D15">
        <v>5</v>
      </c>
      <c r="E15" s="5">
        <v>12</v>
      </c>
      <c r="F15" s="5">
        <v>5</v>
      </c>
      <c r="G15" s="5">
        <v>0</v>
      </c>
      <c r="H15" s="5">
        <v>2</v>
      </c>
      <c r="I15" s="5">
        <v>3</v>
      </c>
      <c r="J15" s="5">
        <v>4</v>
      </c>
      <c r="K15" s="5">
        <v>1</v>
      </c>
      <c r="L15" s="5">
        <v>5</v>
      </c>
      <c r="M15" s="5">
        <v>1</v>
      </c>
    </row>
    <row r="16" spans="1:13" x14ac:dyDescent="0.3">
      <c r="A16" s="4" t="s">
        <v>23</v>
      </c>
      <c r="B16" s="5"/>
      <c r="C16" s="5">
        <v>5</v>
      </c>
      <c r="D16" s="5">
        <v>5</v>
      </c>
      <c r="E16" s="5">
        <v>11</v>
      </c>
      <c r="F16" s="5">
        <v>8</v>
      </c>
      <c r="G16" s="5">
        <v>4</v>
      </c>
      <c r="H16" s="5">
        <v>10</v>
      </c>
      <c r="I16" s="5">
        <v>13</v>
      </c>
      <c r="J16" s="5">
        <v>9</v>
      </c>
      <c r="K16" s="5">
        <v>7</v>
      </c>
      <c r="L16" s="5">
        <v>7</v>
      </c>
      <c r="M16" s="5">
        <v>4</v>
      </c>
    </row>
    <row r="17" spans="1:13" x14ac:dyDescent="0.3">
      <c r="A17" s="4" t="s">
        <v>24</v>
      </c>
      <c r="B17" s="5"/>
      <c r="C17" s="5">
        <v>114</v>
      </c>
      <c r="D17" s="5">
        <v>137</v>
      </c>
      <c r="E17" s="5">
        <v>238</v>
      </c>
      <c r="F17" s="5">
        <v>230</v>
      </c>
      <c r="G17" s="5">
        <v>497</v>
      </c>
      <c r="H17" s="5">
        <v>258</v>
      </c>
      <c r="I17" s="5">
        <v>349</v>
      </c>
      <c r="J17" s="5">
        <v>219</v>
      </c>
      <c r="K17" s="5">
        <v>227</v>
      </c>
      <c r="L17" s="5">
        <v>206</v>
      </c>
      <c r="M17" s="5">
        <v>167</v>
      </c>
    </row>
    <row r="18" spans="1:13" x14ac:dyDescent="0.3">
      <c r="A18" s="4" t="s">
        <v>25</v>
      </c>
      <c r="B18" s="5"/>
      <c r="C18" s="5">
        <v>284</v>
      </c>
      <c r="D18" s="5">
        <v>299.5</v>
      </c>
      <c r="E18" s="5">
        <v>463</v>
      </c>
      <c r="F18" s="5">
        <v>565</v>
      </c>
      <c r="G18" s="5">
        <v>659</v>
      </c>
      <c r="H18" s="5">
        <v>350.5</v>
      </c>
      <c r="I18" s="5">
        <v>648.5</v>
      </c>
      <c r="J18" s="5">
        <v>458.5</v>
      </c>
      <c r="K18" s="5">
        <v>370.5</v>
      </c>
      <c r="L18" s="5">
        <v>510</v>
      </c>
      <c r="M18" s="5">
        <v>286</v>
      </c>
    </row>
    <row r="19" spans="1:13" x14ac:dyDescent="0.3">
      <c r="A19" s="4"/>
      <c r="G19" s="5"/>
    </row>
    <row r="20" spans="1:13" x14ac:dyDescent="0.3">
      <c r="A20" s="2" t="s">
        <v>26</v>
      </c>
      <c r="G20" s="5"/>
    </row>
    <row r="21" spans="1:13" x14ac:dyDescent="0.3">
      <c r="A21" s="4" t="s">
        <v>27</v>
      </c>
      <c r="B21" s="5">
        <v>91</v>
      </c>
      <c r="C21" s="5">
        <v>85</v>
      </c>
      <c r="D21" s="5">
        <v>209</v>
      </c>
      <c r="E21" s="5">
        <v>271</v>
      </c>
      <c r="F21" s="5">
        <v>339</v>
      </c>
      <c r="G21" s="5">
        <v>108</v>
      </c>
      <c r="H21" s="5">
        <v>262</v>
      </c>
      <c r="I21" s="5">
        <v>350</v>
      </c>
      <c r="J21" s="5">
        <v>263</v>
      </c>
      <c r="K21" s="5">
        <v>367</v>
      </c>
      <c r="L21" s="5">
        <v>299</v>
      </c>
      <c r="M21" s="5">
        <v>301</v>
      </c>
    </row>
    <row r="22" spans="1:13" x14ac:dyDescent="0.3">
      <c r="A22" s="4" t="s">
        <v>28</v>
      </c>
      <c r="B22" s="5">
        <v>94</v>
      </c>
      <c r="C22" s="5">
        <v>80</v>
      </c>
      <c r="D22" s="5">
        <v>162</v>
      </c>
      <c r="E22" s="5">
        <v>255</v>
      </c>
      <c r="F22" s="5">
        <v>274</v>
      </c>
      <c r="G22" s="5">
        <v>143</v>
      </c>
      <c r="H22" s="5">
        <v>230</v>
      </c>
      <c r="I22" s="5">
        <v>344</v>
      </c>
      <c r="J22" s="5">
        <v>256</v>
      </c>
      <c r="K22" s="5">
        <v>333</v>
      </c>
      <c r="L22" s="5">
        <v>279</v>
      </c>
      <c r="M22" s="5">
        <v>301</v>
      </c>
    </row>
    <row r="23" spans="1:13" x14ac:dyDescent="0.3">
      <c r="A23" s="4" t="s">
        <v>29</v>
      </c>
      <c r="G23" s="5"/>
    </row>
    <row r="24" spans="1:13" x14ac:dyDescent="0.3">
      <c r="A24" s="4"/>
      <c r="G24" s="5"/>
    </row>
    <row r="25" spans="1:13" x14ac:dyDescent="0.3">
      <c r="A25" s="2" t="s">
        <v>30</v>
      </c>
      <c r="G25" s="5"/>
    </row>
    <row r="26" spans="1:13" x14ac:dyDescent="0.3">
      <c r="A26" s="18" t="s">
        <v>31</v>
      </c>
      <c r="B26" s="5">
        <v>2152</v>
      </c>
      <c r="C26" s="5">
        <v>2460</v>
      </c>
      <c r="D26" s="5">
        <v>1624</v>
      </c>
      <c r="E26" s="5">
        <v>2097</v>
      </c>
      <c r="F26" s="5">
        <v>2112</v>
      </c>
      <c r="G26" s="5">
        <v>303</v>
      </c>
      <c r="H26" s="5">
        <v>1251</v>
      </c>
      <c r="I26" s="5">
        <v>1587</v>
      </c>
      <c r="J26" s="5">
        <v>1372</v>
      </c>
      <c r="K26" s="5">
        <v>1534</v>
      </c>
      <c r="L26" s="5">
        <v>1198</v>
      </c>
      <c r="M26" s="5">
        <v>1465</v>
      </c>
    </row>
    <row r="27" spans="1:13" x14ac:dyDescent="0.3">
      <c r="A27" s="18" t="s">
        <v>32</v>
      </c>
      <c r="B27" s="5">
        <v>138</v>
      </c>
      <c r="C27" s="5">
        <v>745</v>
      </c>
      <c r="D27" s="5">
        <v>1407</v>
      </c>
      <c r="E27" s="5">
        <v>992</v>
      </c>
      <c r="F27" s="5">
        <v>82</v>
      </c>
      <c r="G27" s="5">
        <v>178</v>
      </c>
      <c r="H27" s="5">
        <v>1549</v>
      </c>
      <c r="I27" s="5">
        <v>1734</v>
      </c>
      <c r="J27" s="5">
        <v>2250</v>
      </c>
      <c r="K27" s="5">
        <v>2414</v>
      </c>
      <c r="L27" s="5">
        <v>2592</v>
      </c>
      <c r="M27" s="5">
        <v>2561</v>
      </c>
    </row>
    <row r="28" spans="1:13" x14ac:dyDescent="0.3">
      <c r="A28" s="18" t="s">
        <v>33</v>
      </c>
      <c r="B28" s="5">
        <v>3669</v>
      </c>
      <c r="C28" s="5">
        <v>1206</v>
      </c>
      <c r="D28" s="5">
        <v>201</v>
      </c>
      <c r="E28" s="5">
        <v>634</v>
      </c>
      <c r="F28" s="5">
        <v>830</v>
      </c>
      <c r="G28" s="5">
        <v>1498</v>
      </c>
      <c r="H28" s="5">
        <v>2387</v>
      </c>
      <c r="I28" s="5">
        <v>945</v>
      </c>
      <c r="J28" s="5">
        <v>931</v>
      </c>
      <c r="K28" s="5">
        <v>979</v>
      </c>
      <c r="L28" s="5">
        <v>463</v>
      </c>
      <c r="M28" s="5">
        <v>335</v>
      </c>
    </row>
    <row r="29" spans="1:13" x14ac:dyDescent="0.3">
      <c r="A29" s="18" t="s">
        <v>34</v>
      </c>
      <c r="B29" s="5">
        <v>19</v>
      </c>
      <c r="C29" s="5">
        <v>1743</v>
      </c>
      <c r="D29" s="5">
        <v>285</v>
      </c>
      <c r="E29" s="5">
        <v>846</v>
      </c>
      <c r="F29" s="5">
        <v>0</v>
      </c>
      <c r="G29" s="5">
        <v>74</v>
      </c>
      <c r="H29" s="5">
        <v>1008</v>
      </c>
      <c r="I29" s="5">
        <v>454</v>
      </c>
      <c r="J29" s="5">
        <v>1068</v>
      </c>
      <c r="K29" s="5">
        <v>865</v>
      </c>
      <c r="L29" s="5">
        <v>716</v>
      </c>
      <c r="M29" s="5">
        <v>886</v>
      </c>
    </row>
    <row r="30" spans="1:13" x14ac:dyDescent="0.3">
      <c r="A30" s="18" t="s">
        <v>35</v>
      </c>
      <c r="B30" s="5">
        <v>21</v>
      </c>
      <c r="C30" s="5">
        <v>22</v>
      </c>
      <c r="D30" s="5">
        <v>6</v>
      </c>
      <c r="E30" s="5">
        <v>6</v>
      </c>
      <c r="F30" s="5">
        <v>34</v>
      </c>
      <c r="G30" s="5">
        <v>5</v>
      </c>
      <c r="H30" s="5">
        <v>27</v>
      </c>
      <c r="I30" s="5">
        <v>0</v>
      </c>
      <c r="J30" s="5">
        <v>14</v>
      </c>
      <c r="K30" s="5">
        <v>38</v>
      </c>
      <c r="L30" s="5">
        <v>20</v>
      </c>
      <c r="M30" s="5">
        <v>33</v>
      </c>
    </row>
    <row r="31" spans="1:13" x14ac:dyDescent="0.3">
      <c r="A31" s="18" t="s">
        <v>36</v>
      </c>
      <c r="B31" s="5">
        <v>3</v>
      </c>
      <c r="C31" s="5">
        <v>11</v>
      </c>
      <c r="D31" s="5">
        <v>7</v>
      </c>
      <c r="E31" s="5">
        <v>15</v>
      </c>
      <c r="F31" s="5">
        <v>237</v>
      </c>
      <c r="G31" s="5">
        <v>4</v>
      </c>
      <c r="H31" s="5">
        <v>90</v>
      </c>
      <c r="I31" s="5">
        <v>3</v>
      </c>
      <c r="J31" s="5">
        <v>79</v>
      </c>
      <c r="K31" s="5">
        <v>138</v>
      </c>
      <c r="L31" s="5">
        <v>131</v>
      </c>
      <c r="M31" s="5">
        <v>80</v>
      </c>
    </row>
    <row r="32" spans="1:13" x14ac:dyDescent="0.3">
      <c r="A32" s="18" t="s">
        <v>37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27</v>
      </c>
      <c r="J32" s="5">
        <v>0</v>
      </c>
      <c r="K32" s="5">
        <v>0</v>
      </c>
      <c r="L32" s="5">
        <v>383</v>
      </c>
      <c r="M32" s="5">
        <v>10</v>
      </c>
    </row>
    <row r="33" spans="1:13" x14ac:dyDescent="0.3">
      <c r="A33" s="18" t="s">
        <v>38</v>
      </c>
      <c r="B33" s="5"/>
      <c r="C33" s="5">
        <v>0</v>
      </c>
      <c r="D33" s="5">
        <v>0</v>
      </c>
      <c r="E33" s="5">
        <v>0</v>
      </c>
      <c r="F33" s="5">
        <v>0</v>
      </c>
      <c r="G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</row>
    <row r="34" spans="1:13" x14ac:dyDescent="0.3">
      <c r="A34" s="18" t="s">
        <v>39</v>
      </c>
      <c r="B34" s="5">
        <v>39</v>
      </c>
      <c r="C34" s="5">
        <v>39</v>
      </c>
      <c r="D34" s="5">
        <v>25</v>
      </c>
      <c r="E34" s="5">
        <v>30</v>
      </c>
      <c r="F34" s="5">
        <v>27</v>
      </c>
      <c r="G34" s="5">
        <v>4</v>
      </c>
      <c r="H34" s="5">
        <v>46</v>
      </c>
      <c r="I34" s="5">
        <v>3</v>
      </c>
      <c r="J34" s="5">
        <v>4</v>
      </c>
      <c r="K34" s="5">
        <v>67</v>
      </c>
      <c r="L34" s="5">
        <v>55</v>
      </c>
      <c r="M34" s="5">
        <v>35</v>
      </c>
    </row>
    <row r="35" spans="1:13" x14ac:dyDescent="0.3">
      <c r="A35" s="18" t="s">
        <v>40</v>
      </c>
      <c r="B35" s="5">
        <v>1</v>
      </c>
      <c r="C35" s="5">
        <v>13</v>
      </c>
      <c r="D35" s="5">
        <v>6</v>
      </c>
      <c r="E35" s="5">
        <v>34</v>
      </c>
      <c r="F35" s="5">
        <v>0</v>
      </c>
      <c r="G35" s="5">
        <v>1</v>
      </c>
      <c r="H35" s="5">
        <v>0</v>
      </c>
      <c r="I35" s="5">
        <v>0</v>
      </c>
      <c r="J35" s="5">
        <v>0</v>
      </c>
      <c r="K35" s="5">
        <v>30</v>
      </c>
      <c r="L35" s="5">
        <v>28</v>
      </c>
      <c r="M35" s="5">
        <v>36</v>
      </c>
    </row>
    <row r="36" spans="1:13" x14ac:dyDescent="0.3">
      <c r="A36" s="18" t="s">
        <v>41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</row>
    <row r="37" spans="1:13" ht="26.4" x14ac:dyDescent="0.3">
      <c r="A37" s="18" t="s">
        <v>42</v>
      </c>
      <c r="B37" s="5">
        <v>37026</v>
      </c>
      <c r="C37" s="5">
        <v>36161</v>
      </c>
      <c r="D37" s="5">
        <v>11602</v>
      </c>
      <c r="E37" s="5">
        <v>143798</v>
      </c>
      <c r="F37" s="5">
        <v>3882</v>
      </c>
      <c r="G37" s="5">
        <v>123888</v>
      </c>
      <c r="H37" s="5">
        <v>44781</v>
      </c>
      <c r="I37" s="5">
        <v>39276</v>
      </c>
      <c r="J37" s="5">
        <v>42387</v>
      </c>
      <c r="K37" s="5">
        <v>53314</v>
      </c>
      <c r="L37" s="5">
        <v>33208</v>
      </c>
      <c r="M37" s="5">
        <v>98738</v>
      </c>
    </row>
    <row r="38" spans="1:13" ht="26.4" x14ac:dyDescent="0.3">
      <c r="A38" s="18" t="s">
        <v>43</v>
      </c>
      <c r="B38" s="5">
        <v>0</v>
      </c>
      <c r="C38" s="5">
        <v>377</v>
      </c>
      <c r="I38" s="5">
        <v>0</v>
      </c>
    </row>
    <row r="39" spans="1:13" x14ac:dyDescent="0.3">
      <c r="A39" s="4"/>
    </row>
  </sheetData>
  <printOptions gridLines="1"/>
  <pageMargins left="0.7" right="0.7" top="0.75" bottom="0.75" header="0.3" footer="0.3"/>
  <pageSetup orientation="landscape" r:id="rId1"/>
  <headerFooter>
    <oddHeader>&amp;C&amp;"Verdana,Bold"PrairieCat Statistical Comparison
April 2013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A1:M39"/>
  <sheetViews>
    <sheetView topLeftCell="A11" zoomScaleNormal="100" workbookViewId="0">
      <selection activeCell="J43" sqref="J43"/>
    </sheetView>
  </sheetViews>
  <sheetFormatPr defaultRowHeight="14.4" x14ac:dyDescent="0.3"/>
  <cols>
    <col min="1" max="1" width="54" bestFit="1" customWidth="1"/>
    <col min="2" max="2" width="12.6640625" bestFit="1" customWidth="1"/>
    <col min="3" max="3" width="12.6640625" customWidth="1"/>
    <col min="4" max="4" width="12.6640625" bestFit="1" customWidth="1"/>
    <col min="5" max="5" width="14.33203125" customWidth="1"/>
    <col min="6" max="6" width="12.88671875" customWidth="1"/>
    <col min="7" max="7" width="16.5546875" customWidth="1"/>
    <col min="8" max="8" width="15.5546875" customWidth="1"/>
    <col min="9" max="10" width="12.6640625" bestFit="1" customWidth="1"/>
    <col min="11" max="11" width="17" customWidth="1"/>
    <col min="12" max="12" width="13.88671875" customWidth="1"/>
    <col min="13" max="13" width="14" customWidth="1"/>
  </cols>
  <sheetData>
    <row r="1" spans="1:13" x14ac:dyDescent="0.3">
      <c r="A1" s="39"/>
      <c r="B1" s="14" t="s">
        <v>137</v>
      </c>
      <c r="C1" s="14" t="s">
        <v>138</v>
      </c>
      <c r="D1" s="14" t="s">
        <v>139</v>
      </c>
      <c r="E1" s="14" t="s">
        <v>140</v>
      </c>
      <c r="F1" s="14" t="s">
        <v>141</v>
      </c>
      <c r="G1" s="14" t="s">
        <v>142</v>
      </c>
      <c r="H1" s="14" t="s">
        <v>143</v>
      </c>
      <c r="I1" s="14" t="s">
        <v>144</v>
      </c>
      <c r="J1" s="14" t="s">
        <v>145</v>
      </c>
      <c r="K1" s="14" t="s">
        <v>158</v>
      </c>
      <c r="L1" s="14" t="s">
        <v>174</v>
      </c>
      <c r="M1" s="14" t="s">
        <v>192</v>
      </c>
    </row>
    <row r="2" spans="1:13" x14ac:dyDescent="0.3">
      <c r="A2" s="2" t="s">
        <v>10</v>
      </c>
    </row>
    <row r="3" spans="1:13" x14ac:dyDescent="0.3">
      <c r="A3" s="4" t="s">
        <v>11</v>
      </c>
      <c r="B3" s="5">
        <v>993921</v>
      </c>
      <c r="C3" s="5">
        <v>1073395</v>
      </c>
      <c r="D3" s="5">
        <v>1058191</v>
      </c>
      <c r="E3" s="5">
        <v>1026464</v>
      </c>
      <c r="F3" s="5">
        <v>1253367</v>
      </c>
      <c r="G3" s="5">
        <v>1223016</v>
      </c>
      <c r="H3" s="5">
        <v>1209763</v>
      </c>
      <c r="I3" s="5">
        <v>1212231</v>
      </c>
      <c r="J3" s="5">
        <v>1220995</v>
      </c>
      <c r="K3" s="5">
        <v>1219647</v>
      </c>
      <c r="L3" s="5">
        <v>1211160</v>
      </c>
      <c r="M3" s="5">
        <v>1211028</v>
      </c>
    </row>
    <row r="4" spans="1:13" x14ac:dyDescent="0.3">
      <c r="A4" s="4" t="s">
        <v>12</v>
      </c>
      <c r="B4" s="5">
        <v>3974247</v>
      </c>
      <c r="C4" s="5">
        <v>4552375</v>
      </c>
      <c r="D4" s="5">
        <v>4485420</v>
      </c>
      <c r="E4" s="5">
        <v>4426122</v>
      </c>
      <c r="F4" s="5">
        <v>5343639</v>
      </c>
      <c r="G4" s="5">
        <v>5259926</v>
      </c>
      <c r="H4" s="5">
        <v>5130627</v>
      </c>
      <c r="I4" s="5">
        <v>5141509</v>
      </c>
      <c r="J4" s="5">
        <v>5140536</v>
      </c>
      <c r="K4" s="5">
        <v>5135182</v>
      </c>
      <c r="L4" s="5">
        <v>5090155</v>
      </c>
      <c r="M4" s="5">
        <v>5043318</v>
      </c>
    </row>
    <row r="5" spans="1:13" x14ac:dyDescent="0.3">
      <c r="A5" s="4" t="s">
        <v>13</v>
      </c>
      <c r="B5" s="5">
        <v>365198</v>
      </c>
      <c r="C5" s="5">
        <v>371940</v>
      </c>
      <c r="D5" s="5">
        <v>370411</v>
      </c>
      <c r="E5" s="5">
        <v>364160</v>
      </c>
      <c r="F5" s="5">
        <v>468720</v>
      </c>
      <c r="G5" s="5">
        <v>437351</v>
      </c>
      <c r="H5" s="5">
        <v>365577</v>
      </c>
      <c r="I5" s="5">
        <v>352866</v>
      </c>
      <c r="J5" s="5">
        <v>349172</v>
      </c>
      <c r="K5" s="5">
        <v>352710</v>
      </c>
      <c r="L5" s="5">
        <v>362012</v>
      </c>
      <c r="M5" s="5">
        <v>376154</v>
      </c>
    </row>
    <row r="6" spans="1:13" x14ac:dyDescent="0.3">
      <c r="A6" s="4" t="s">
        <v>14</v>
      </c>
      <c r="B6" s="5">
        <v>343129</v>
      </c>
      <c r="C6" s="5">
        <v>381473</v>
      </c>
      <c r="D6" s="5">
        <v>416122</v>
      </c>
      <c r="E6" s="5">
        <v>393585</v>
      </c>
      <c r="F6" s="5">
        <v>498895</v>
      </c>
      <c r="G6" s="5">
        <v>13337</v>
      </c>
      <c r="H6" s="5">
        <v>316133</v>
      </c>
      <c r="I6" s="5">
        <v>355427</v>
      </c>
      <c r="J6" s="5">
        <v>368789</v>
      </c>
      <c r="K6" s="5">
        <v>376198</v>
      </c>
      <c r="L6" s="5">
        <v>359398</v>
      </c>
      <c r="M6" s="5">
        <v>333975</v>
      </c>
    </row>
    <row r="7" spans="1:13" x14ac:dyDescent="0.3">
      <c r="A7" s="4" t="s">
        <v>15</v>
      </c>
      <c r="B7" s="5">
        <v>39455</v>
      </c>
      <c r="C7" s="5">
        <v>42764</v>
      </c>
      <c r="D7" s="5">
        <v>49424</v>
      </c>
      <c r="E7" s="5">
        <v>49893</v>
      </c>
      <c r="F7" s="5">
        <v>51627</v>
      </c>
      <c r="G7" s="5">
        <v>1101</v>
      </c>
      <c r="H7" s="5">
        <v>49350</v>
      </c>
      <c r="I7" s="5">
        <v>47037</v>
      </c>
      <c r="J7" s="5">
        <v>49798</v>
      </c>
      <c r="K7" s="5">
        <v>51015</v>
      </c>
      <c r="L7" s="5">
        <v>53227</v>
      </c>
      <c r="M7" s="5">
        <v>47423</v>
      </c>
    </row>
    <row r="8" spans="1:13" x14ac:dyDescent="0.3">
      <c r="A8" s="4" t="s">
        <v>16</v>
      </c>
      <c r="B8" s="5">
        <v>36764</v>
      </c>
      <c r="C8" s="5">
        <v>48916</v>
      </c>
      <c r="D8" s="5">
        <v>62102</v>
      </c>
      <c r="E8" s="5">
        <v>57879</v>
      </c>
      <c r="F8" s="5">
        <v>72726</v>
      </c>
      <c r="G8" s="5">
        <v>889</v>
      </c>
      <c r="H8" s="5">
        <v>35551</v>
      </c>
      <c r="I8" s="5">
        <v>40896</v>
      </c>
      <c r="J8" s="5">
        <v>43343</v>
      </c>
      <c r="K8" s="5">
        <v>43184</v>
      </c>
      <c r="L8" s="5">
        <v>48208</v>
      </c>
      <c r="M8" s="5">
        <v>53108</v>
      </c>
    </row>
    <row r="9" spans="1:13" x14ac:dyDescent="0.3">
      <c r="A9" s="4"/>
      <c r="F9" s="5"/>
      <c r="M9" s="5"/>
    </row>
    <row r="10" spans="1:13" x14ac:dyDescent="0.3">
      <c r="A10" s="2" t="s">
        <v>17</v>
      </c>
      <c r="F10" s="5"/>
    </row>
    <row r="11" spans="1:13" x14ac:dyDescent="0.3">
      <c r="A11" s="4" t="s">
        <v>18</v>
      </c>
      <c r="B11" s="5">
        <v>12</v>
      </c>
      <c r="C11" s="5">
        <v>19</v>
      </c>
      <c r="D11" s="5">
        <v>12</v>
      </c>
      <c r="E11" s="5">
        <v>10</v>
      </c>
      <c r="F11" s="8">
        <v>31</v>
      </c>
      <c r="G11" s="5">
        <v>2</v>
      </c>
      <c r="H11" s="5">
        <v>2</v>
      </c>
      <c r="I11" s="5">
        <v>2</v>
      </c>
      <c r="J11" s="5">
        <v>8</v>
      </c>
      <c r="K11" s="5">
        <v>10</v>
      </c>
      <c r="L11" s="5">
        <v>9</v>
      </c>
      <c r="M11" s="5">
        <v>4</v>
      </c>
    </row>
    <row r="12" spans="1:13" x14ac:dyDescent="0.3">
      <c r="A12" s="4" t="s">
        <v>19</v>
      </c>
      <c r="B12" s="5">
        <v>39</v>
      </c>
      <c r="C12" s="5">
        <v>132</v>
      </c>
      <c r="D12" s="5">
        <v>58</v>
      </c>
      <c r="E12" s="5">
        <v>30</v>
      </c>
      <c r="F12" s="5">
        <v>176</v>
      </c>
      <c r="G12" s="5">
        <v>112</v>
      </c>
      <c r="H12" s="5">
        <v>15</v>
      </c>
      <c r="I12" s="5">
        <v>4</v>
      </c>
      <c r="J12" s="5">
        <v>18</v>
      </c>
      <c r="K12" s="5">
        <v>37</v>
      </c>
      <c r="L12" s="5">
        <v>27</v>
      </c>
      <c r="M12" s="5">
        <v>9</v>
      </c>
    </row>
    <row r="13" spans="1:13" x14ac:dyDescent="0.3">
      <c r="A13" s="4" t="s">
        <v>20</v>
      </c>
      <c r="B13" s="5">
        <v>98</v>
      </c>
      <c r="C13" s="5">
        <v>319</v>
      </c>
      <c r="D13" s="5">
        <v>114</v>
      </c>
      <c r="E13" s="5">
        <v>62</v>
      </c>
      <c r="F13" s="5">
        <v>402</v>
      </c>
      <c r="G13" s="5">
        <v>224</v>
      </c>
      <c r="H13" s="5">
        <v>26</v>
      </c>
      <c r="I13" s="5">
        <v>8</v>
      </c>
      <c r="J13" s="5">
        <v>25.5</v>
      </c>
      <c r="K13" s="5">
        <v>63.5</v>
      </c>
      <c r="L13" s="5">
        <v>39</v>
      </c>
      <c r="M13" s="5">
        <v>9</v>
      </c>
    </row>
    <row r="14" spans="1:13" x14ac:dyDescent="0.3">
      <c r="A14" s="4" t="s">
        <v>21</v>
      </c>
      <c r="B14" s="5"/>
      <c r="C14" s="5"/>
      <c r="D14" s="10"/>
      <c r="E14" s="10"/>
      <c r="F14" s="10"/>
      <c r="G14" s="10"/>
      <c r="H14">
        <v>355</v>
      </c>
      <c r="I14">
        <v>213</v>
      </c>
      <c r="J14" s="5">
        <v>236</v>
      </c>
      <c r="K14" s="5">
        <v>259</v>
      </c>
      <c r="L14" s="5">
        <v>252</v>
      </c>
      <c r="M14" s="5">
        <v>243</v>
      </c>
    </row>
    <row r="15" spans="1:13" x14ac:dyDescent="0.3">
      <c r="A15" s="4" t="s">
        <v>22</v>
      </c>
      <c r="B15" s="5"/>
      <c r="C15" s="5">
        <v>5</v>
      </c>
      <c r="D15" s="5">
        <v>2</v>
      </c>
      <c r="E15" s="5">
        <v>6</v>
      </c>
      <c r="F15" s="5">
        <v>8</v>
      </c>
      <c r="G15" s="5">
        <v>0</v>
      </c>
      <c r="H15" s="5">
        <v>2</v>
      </c>
      <c r="I15" s="5">
        <v>6</v>
      </c>
      <c r="J15" s="5">
        <v>5</v>
      </c>
      <c r="K15" s="5">
        <v>3</v>
      </c>
      <c r="L15" s="5">
        <v>5</v>
      </c>
      <c r="M15" s="5">
        <v>3</v>
      </c>
    </row>
    <row r="16" spans="1:13" x14ac:dyDescent="0.3">
      <c r="A16" s="4" t="s">
        <v>23</v>
      </c>
      <c r="B16" s="5"/>
      <c r="C16" s="5">
        <v>2</v>
      </c>
      <c r="D16" s="5">
        <v>4</v>
      </c>
      <c r="E16" s="5">
        <v>6</v>
      </c>
      <c r="F16" s="5">
        <v>2</v>
      </c>
      <c r="G16">
        <v>4</v>
      </c>
      <c r="H16" s="5">
        <v>6</v>
      </c>
      <c r="I16" s="5">
        <v>2</v>
      </c>
      <c r="J16" s="5">
        <v>9</v>
      </c>
      <c r="K16" s="5">
        <v>8</v>
      </c>
      <c r="L16" s="5">
        <v>8</v>
      </c>
      <c r="M16" s="5">
        <v>2</v>
      </c>
    </row>
    <row r="17" spans="1:13" x14ac:dyDescent="0.3">
      <c r="A17" s="4" t="s">
        <v>24</v>
      </c>
      <c r="B17" s="5"/>
      <c r="C17" s="5">
        <v>14</v>
      </c>
      <c r="D17" s="5">
        <v>71</v>
      </c>
      <c r="E17" s="5">
        <v>62</v>
      </c>
      <c r="F17" s="5">
        <v>34</v>
      </c>
      <c r="G17" s="5">
        <v>215</v>
      </c>
      <c r="H17" s="5">
        <v>81</v>
      </c>
      <c r="I17" s="5">
        <v>25</v>
      </c>
      <c r="J17" s="5">
        <v>123</v>
      </c>
      <c r="K17" s="5">
        <v>110</v>
      </c>
      <c r="L17" s="5">
        <v>87</v>
      </c>
      <c r="M17" s="5">
        <v>55</v>
      </c>
    </row>
    <row r="18" spans="1:13" x14ac:dyDescent="0.3">
      <c r="A18" s="4" t="s">
        <v>25</v>
      </c>
      <c r="B18" s="5"/>
      <c r="C18" s="5">
        <v>17.5</v>
      </c>
      <c r="D18" s="5">
        <v>259.5</v>
      </c>
      <c r="E18" s="5">
        <v>85.5</v>
      </c>
      <c r="F18" s="5">
        <v>78</v>
      </c>
      <c r="G18" s="5">
        <v>423</v>
      </c>
      <c r="H18" s="5">
        <v>87</v>
      </c>
      <c r="I18" s="5">
        <v>39</v>
      </c>
      <c r="J18" s="5">
        <v>173.5</v>
      </c>
      <c r="K18" s="5">
        <v>114</v>
      </c>
      <c r="L18" s="5">
        <v>87</v>
      </c>
      <c r="M18" s="5">
        <v>61</v>
      </c>
    </row>
    <row r="19" spans="1:13" x14ac:dyDescent="0.3">
      <c r="A19" s="4"/>
      <c r="F19" s="5"/>
    </row>
    <row r="20" spans="1:13" x14ac:dyDescent="0.3">
      <c r="A20" s="2" t="s">
        <v>26</v>
      </c>
      <c r="F20" s="5"/>
    </row>
    <row r="21" spans="1:13" x14ac:dyDescent="0.3">
      <c r="A21" s="4" t="s">
        <v>27</v>
      </c>
      <c r="B21" s="5">
        <v>60</v>
      </c>
      <c r="C21" s="5">
        <v>105</v>
      </c>
      <c r="D21" s="5">
        <v>291</v>
      </c>
      <c r="E21" s="5">
        <v>268</v>
      </c>
      <c r="F21" s="5">
        <v>428</v>
      </c>
      <c r="G21" s="5">
        <v>206</v>
      </c>
      <c r="H21" s="5">
        <v>273</v>
      </c>
      <c r="I21" s="5">
        <v>270</v>
      </c>
      <c r="J21" s="5">
        <v>312</v>
      </c>
      <c r="K21" s="5">
        <v>272</v>
      </c>
      <c r="L21" s="5">
        <v>333</v>
      </c>
      <c r="M21" s="5">
        <v>265</v>
      </c>
    </row>
    <row r="22" spans="1:13" x14ac:dyDescent="0.3">
      <c r="A22" s="4" t="s">
        <v>28</v>
      </c>
      <c r="B22" s="5">
        <v>65</v>
      </c>
      <c r="C22" s="5">
        <v>105</v>
      </c>
      <c r="D22" s="5">
        <v>321</v>
      </c>
      <c r="E22" s="5">
        <v>300</v>
      </c>
      <c r="F22" s="5">
        <v>402</v>
      </c>
      <c r="G22" s="5">
        <v>164</v>
      </c>
      <c r="H22" s="5">
        <v>273</v>
      </c>
      <c r="I22" s="5">
        <v>274</v>
      </c>
      <c r="J22" s="5">
        <v>274</v>
      </c>
      <c r="K22" s="5">
        <v>287</v>
      </c>
      <c r="L22" s="5">
        <v>311</v>
      </c>
      <c r="M22" s="5">
        <v>308</v>
      </c>
    </row>
    <row r="23" spans="1:13" x14ac:dyDescent="0.3">
      <c r="A23" s="4" t="s">
        <v>29</v>
      </c>
      <c r="F23" s="5"/>
    </row>
    <row r="24" spans="1:13" x14ac:dyDescent="0.3">
      <c r="A24" s="4"/>
      <c r="F24" s="5"/>
    </row>
    <row r="25" spans="1:13" x14ac:dyDescent="0.3">
      <c r="A25" s="2" t="s">
        <v>30</v>
      </c>
      <c r="F25" s="5"/>
    </row>
    <row r="26" spans="1:13" x14ac:dyDescent="0.3">
      <c r="A26" s="18" t="s">
        <v>31</v>
      </c>
      <c r="B26" s="5">
        <v>2064</v>
      </c>
      <c r="C26" s="5">
        <v>1988</v>
      </c>
      <c r="D26" s="5">
        <v>2037</v>
      </c>
      <c r="E26" s="5">
        <v>2166</v>
      </c>
      <c r="F26" s="5">
        <v>2007</v>
      </c>
      <c r="G26" s="5">
        <v>555</v>
      </c>
      <c r="H26" s="5">
        <v>1303</v>
      </c>
      <c r="I26" s="5">
        <v>1401</v>
      </c>
      <c r="J26" s="5">
        <v>1728</v>
      </c>
      <c r="K26" s="5">
        <v>1715</v>
      </c>
      <c r="L26" s="5">
        <v>1132</v>
      </c>
      <c r="M26" s="5">
        <v>1356</v>
      </c>
    </row>
    <row r="27" spans="1:13" x14ac:dyDescent="0.3">
      <c r="A27" s="18" t="s">
        <v>32</v>
      </c>
      <c r="B27" s="5">
        <v>320</v>
      </c>
      <c r="C27" s="5">
        <v>753</v>
      </c>
      <c r="D27" s="5">
        <v>1401</v>
      </c>
      <c r="E27" s="5">
        <v>1297</v>
      </c>
      <c r="F27" s="5">
        <v>1028</v>
      </c>
      <c r="G27" s="5">
        <v>0</v>
      </c>
      <c r="H27" s="5">
        <v>1779</v>
      </c>
      <c r="I27" s="5">
        <v>2199</v>
      </c>
      <c r="J27" s="5">
        <v>2347</v>
      </c>
      <c r="K27" s="5">
        <v>2393</v>
      </c>
      <c r="L27" s="5">
        <v>1703</v>
      </c>
      <c r="M27" s="5">
        <v>2100</v>
      </c>
    </row>
    <row r="28" spans="1:13" x14ac:dyDescent="0.3">
      <c r="A28" s="18" t="s">
        <v>33</v>
      </c>
      <c r="B28" s="5">
        <v>1129</v>
      </c>
      <c r="C28" s="5">
        <v>1973</v>
      </c>
      <c r="D28" s="5">
        <v>1263</v>
      </c>
      <c r="E28" s="5">
        <v>611</v>
      </c>
      <c r="F28" s="5">
        <v>2314</v>
      </c>
      <c r="G28" s="5">
        <v>379</v>
      </c>
      <c r="H28" s="5">
        <v>3324</v>
      </c>
      <c r="I28" s="5">
        <v>1187</v>
      </c>
      <c r="J28" s="5">
        <v>960</v>
      </c>
      <c r="K28" s="5">
        <v>822</v>
      </c>
      <c r="L28" s="5">
        <v>455</v>
      </c>
      <c r="M28" s="5">
        <v>309</v>
      </c>
    </row>
    <row r="29" spans="1:13" x14ac:dyDescent="0.3">
      <c r="A29" s="18" t="s">
        <v>34</v>
      </c>
      <c r="B29" s="5">
        <v>487</v>
      </c>
      <c r="C29" s="5">
        <v>5643</v>
      </c>
      <c r="D29" s="5">
        <v>797</v>
      </c>
      <c r="E29" s="5">
        <v>796</v>
      </c>
      <c r="F29" s="5">
        <v>677</v>
      </c>
      <c r="G29" s="5">
        <v>127</v>
      </c>
      <c r="H29" s="5">
        <v>1165</v>
      </c>
      <c r="I29" s="5">
        <v>942</v>
      </c>
      <c r="J29" s="5">
        <v>936</v>
      </c>
      <c r="K29" s="5">
        <v>1440</v>
      </c>
      <c r="L29" s="5">
        <v>439</v>
      </c>
      <c r="M29" s="5">
        <v>789</v>
      </c>
    </row>
    <row r="30" spans="1:13" x14ac:dyDescent="0.3">
      <c r="A30" s="18" t="s">
        <v>35</v>
      </c>
      <c r="B30" s="5">
        <v>20</v>
      </c>
      <c r="C30" s="5">
        <v>22</v>
      </c>
      <c r="D30" s="5">
        <v>24</v>
      </c>
      <c r="E30" s="5">
        <v>10</v>
      </c>
      <c r="F30" s="5">
        <v>11</v>
      </c>
      <c r="G30" s="5">
        <v>4</v>
      </c>
      <c r="H30" s="5">
        <v>26</v>
      </c>
      <c r="I30" s="5">
        <v>21</v>
      </c>
      <c r="J30" s="5">
        <v>11</v>
      </c>
      <c r="K30" s="5">
        <v>51</v>
      </c>
      <c r="L30" s="5">
        <v>66</v>
      </c>
      <c r="M30" s="5">
        <v>91</v>
      </c>
    </row>
    <row r="31" spans="1:13" x14ac:dyDescent="0.3">
      <c r="A31" s="18" t="s">
        <v>36</v>
      </c>
      <c r="B31" s="5">
        <v>4</v>
      </c>
      <c r="C31" s="5">
        <v>9</v>
      </c>
      <c r="D31" s="5">
        <v>5</v>
      </c>
      <c r="E31" s="5">
        <v>7</v>
      </c>
      <c r="F31" s="5">
        <v>62</v>
      </c>
      <c r="G31" s="5">
        <v>0</v>
      </c>
      <c r="H31" s="5">
        <v>166</v>
      </c>
      <c r="I31" s="5">
        <v>105</v>
      </c>
      <c r="J31" s="5">
        <v>108</v>
      </c>
      <c r="K31" s="5">
        <v>82</v>
      </c>
      <c r="L31" s="5">
        <v>31</v>
      </c>
      <c r="M31" s="5">
        <v>133</v>
      </c>
    </row>
    <row r="32" spans="1:13" x14ac:dyDescent="0.3">
      <c r="A32" s="18" t="s">
        <v>37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520</v>
      </c>
      <c r="M32" s="5">
        <v>4</v>
      </c>
    </row>
    <row r="33" spans="1:13" x14ac:dyDescent="0.3">
      <c r="A33" s="18" t="s">
        <v>38</v>
      </c>
      <c r="B33" s="5"/>
      <c r="C33" s="5">
        <v>0</v>
      </c>
      <c r="D33" s="5">
        <v>0</v>
      </c>
      <c r="E33">
        <v>0</v>
      </c>
      <c r="F33" s="5">
        <v>0</v>
      </c>
      <c r="G33" s="5">
        <v>0</v>
      </c>
      <c r="H33" s="5">
        <v>0</v>
      </c>
      <c r="J33" s="5">
        <v>0</v>
      </c>
      <c r="K33" s="5">
        <v>0</v>
      </c>
      <c r="L33" s="5">
        <v>0</v>
      </c>
    </row>
    <row r="34" spans="1:13" x14ac:dyDescent="0.3">
      <c r="A34" s="18" t="s">
        <v>39</v>
      </c>
      <c r="B34" s="5">
        <v>41</v>
      </c>
      <c r="C34" s="5">
        <v>16</v>
      </c>
      <c r="D34" s="5">
        <v>40</v>
      </c>
      <c r="E34" s="5">
        <v>48</v>
      </c>
      <c r="F34" s="5">
        <v>31</v>
      </c>
      <c r="G34" s="5">
        <v>10</v>
      </c>
      <c r="H34" s="5">
        <v>36</v>
      </c>
      <c r="I34" s="5">
        <v>42</v>
      </c>
      <c r="J34" s="5">
        <v>13</v>
      </c>
      <c r="K34" s="5">
        <v>86</v>
      </c>
      <c r="L34" s="5">
        <v>68</v>
      </c>
      <c r="M34" s="5">
        <v>105</v>
      </c>
    </row>
    <row r="35" spans="1:13" x14ac:dyDescent="0.3">
      <c r="A35" s="18" t="s">
        <v>40</v>
      </c>
      <c r="B35" s="5">
        <v>12</v>
      </c>
      <c r="C35" s="5">
        <v>11</v>
      </c>
      <c r="D35" s="5">
        <v>6</v>
      </c>
      <c r="E35" s="5">
        <v>4</v>
      </c>
      <c r="F35" s="5">
        <v>13</v>
      </c>
      <c r="G35" s="5">
        <v>0</v>
      </c>
      <c r="H35" s="5">
        <v>0</v>
      </c>
      <c r="I35" s="5">
        <v>0</v>
      </c>
      <c r="J35" s="5">
        <v>0</v>
      </c>
      <c r="K35" s="5">
        <v>17</v>
      </c>
      <c r="L35" s="5">
        <v>38</v>
      </c>
      <c r="M35" s="5">
        <v>23</v>
      </c>
    </row>
    <row r="36" spans="1:13" x14ac:dyDescent="0.3">
      <c r="A36" s="18" t="s">
        <v>41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</row>
    <row r="37" spans="1:13" ht="26.4" x14ac:dyDescent="0.3">
      <c r="A37" s="18" t="s">
        <v>42</v>
      </c>
      <c r="B37" s="5">
        <v>41054</v>
      </c>
      <c r="C37" s="5">
        <v>132056</v>
      </c>
      <c r="D37" s="5">
        <v>11982</v>
      </c>
      <c r="E37" s="5">
        <v>96985</v>
      </c>
      <c r="F37" s="5">
        <v>375963</v>
      </c>
      <c r="G37" s="5">
        <v>12406</v>
      </c>
      <c r="H37" s="5">
        <v>53087</v>
      </c>
      <c r="I37" s="5">
        <v>42395</v>
      </c>
      <c r="J37" s="33">
        <v>36958</v>
      </c>
      <c r="K37" s="5">
        <v>36251</v>
      </c>
      <c r="L37" s="5">
        <v>36256</v>
      </c>
      <c r="M37" s="5">
        <v>42962</v>
      </c>
    </row>
    <row r="38" spans="1:13" ht="26.4" x14ac:dyDescent="0.3">
      <c r="A38" s="18" t="s">
        <v>43</v>
      </c>
      <c r="F38" s="5"/>
    </row>
    <row r="39" spans="1:13" x14ac:dyDescent="0.3">
      <c r="A39" s="4"/>
      <c r="F39" s="5"/>
    </row>
  </sheetData>
  <printOptions gridLines="1"/>
  <pageMargins left="0.7" right="0.7" top="0.75" bottom="0.75" header="0.3" footer="0.3"/>
  <pageSetup orientation="landscape" r:id="rId1"/>
  <headerFooter>
    <oddHeader>&amp;C&amp;"Verdana,Bold"PrairieCat Statistical Comparison
May 2012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39"/>
  <sheetViews>
    <sheetView zoomScaleNormal="100" workbookViewId="0">
      <selection activeCell="M12" sqref="M12"/>
    </sheetView>
  </sheetViews>
  <sheetFormatPr defaultRowHeight="14.4" x14ac:dyDescent="0.3"/>
  <cols>
    <col min="1" max="1" width="54" bestFit="1" customWidth="1"/>
    <col min="2" max="2" width="12.6640625" bestFit="1" customWidth="1"/>
    <col min="3" max="3" width="13.33203125" customWidth="1"/>
    <col min="4" max="4" width="12.109375" bestFit="1" customWidth="1"/>
    <col min="5" max="5" width="12.109375" customWidth="1"/>
    <col min="6" max="6" width="12" customWidth="1"/>
    <col min="7" max="8" width="13.109375" customWidth="1"/>
    <col min="9" max="9" width="12.5546875" customWidth="1"/>
    <col min="10" max="10" width="14" customWidth="1"/>
    <col min="11" max="11" width="12.33203125" customWidth="1"/>
    <col min="12" max="12" width="14.44140625" customWidth="1"/>
    <col min="13" max="13" width="16.44140625" customWidth="1"/>
  </cols>
  <sheetData>
    <row r="1" spans="1:13" x14ac:dyDescent="0.3">
      <c r="A1" s="39"/>
      <c r="B1" s="14" t="s">
        <v>146</v>
      </c>
      <c r="C1" s="14" t="s">
        <v>147</v>
      </c>
      <c r="D1" s="14" t="s">
        <v>148</v>
      </c>
      <c r="E1" s="14" t="s">
        <v>149</v>
      </c>
      <c r="F1" s="14" t="s">
        <v>150</v>
      </c>
      <c r="G1" s="14" t="s">
        <v>151</v>
      </c>
      <c r="H1" s="14" t="s">
        <v>152</v>
      </c>
      <c r="I1" s="14" t="s">
        <v>153</v>
      </c>
      <c r="J1" s="14" t="s">
        <v>154</v>
      </c>
      <c r="K1" s="14" t="s">
        <v>159</v>
      </c>
      <c r="L1" s="14" t="s">
        <v>175</v>
      </c>
      <c r="M1" s="14" t="s">
        <v>193</v>
      </c>
    </row>
    <row r="2" spans="1:13" x14ac:dyDescent="0.3">
      <c r="A2" s="2" t="s">
        <v>10</v>
      </c>
      <c r="G2" s="8"/>
      <c r="L2" s="8"/>
    </row>
    <row r="3" spans="1:13" x14ac:dyDescent="0.3">
      <c r="A3" s="4" t="s">
        <v>11</v>
      </c>
      <c r="B3" s="8">
        <v>977920</v>
      </c>
      <c r="C3" s="8">
        <v>1072798</v>
      </c>
      <c r="D3" s="8">
        <v>1058857</v>
      </c>
      <c r="E3" s="8">
        <v>1026720</v>
      </c>
      <c r="F3" s="8">
        <v>1251678</v>
      </c>
      <c r="G3" s="8">
        <v>1217515</v>
      </c>
      <c r="H3" s="8">
        <v>1219920</v>
      </c>
      <c r="I3" s="8">
        <v>1210847</v>
      </c>
      <c r="J3" s="8">
        <v>1219011</v>
      </c>
      <c r="K3" s="8">
        <v>1216394</v>
      </c>
      <c r="L3" s="8">
        <v>1211136</v>
      </c>
    </row>
    <row r="4" spans="1:13" x14ac:dyDescent="0.3">
      <c r="A4" s="4" t="s">
        <v>12</v>
      </c>
      <c r="B4" s="8">
        <v>3961531</v>
      </c>
      <c r="C4" s="8">
        <v>4546168</v>
      </c>
      <c r="D4" s="8">
        <v>4487176</v>
      </c>
      <c r="E4" s="8">
        <v>4426971</v>
      </c>
      <c r="F4" s="8">
        <v>5336812</v>
      </c>
      <c r="G4" s="8">
        <v>5216315</v>
      </c>
      <c r="H4" s="8">
        <v>5184969</v>
      </c>
      <c r="I4" s="8">
        <v>5136754</v>
      </c>
      <c r="J4" s="8">
        <v>5129702</v>
      </c>
      <c r="K4" s="8">
        <v>5131528</v>
      </c>
      <c r="L4" s="8">
        <v>5092082</v>
      </c>
    </row>
    <row r="5" spans="1:13" x14ac:dyDescent="0.3">
      <c r="A5" s="4" t="s">
        <v>13</v>
      </c>
      <c r="B5" s="8">
        <v>351632</v>
      </c>
      <c r="C5" s="8">
        <v>372556</v>
      </c>
      <c r="D5" s="8">
        <v>372793</v>
      </c>
      <c r="E5" s="8">
        <v>366046</v>
      </c>
      <c r="F5" s="8">
        <v>465704</v>
      </c>
      <c r="G5" s="8">
        <v>437032</v>
      </c>
      <c r="H5" s="8">
        <v>353632</v>
      </c>
      <c r="I5" s="8">
        <v>345140</v>
      </c>
      <c r="J5" s="8">
        <v>329824</v>
      </c>
      <c r="K5" s="8">
        <v>347572</v>
      </c>
      <c r="L5" s="8">
        <v>353654</v>
      </c>
    </row>
    <row r="6" spans="1:13" x14ac:dyDescent="0.3">
      <c r="A6" s="4" t="s">
        <v>14</v>
      </c>
      <c r="B6" s="8">
        <v>460959</v>
      </c>
      <c r="C6" s="8">
        <v>534491</v>
      </c>
      <c r="D6" s="8">
        <v>511394</v>
      </c>
      <c r="E6" s="8">
        <v>506248</v>
      </c>
      <c r="F6" s="8">
        <v>577806</v>
      </c>
      <c r="G6" s="8">
        <v>122450</v>
      </c>
      <c r="H6" s="8">
        <v>429266</v>
      </c>
      <c r="I6" s="8">
        <v>474227</v>
      </c>
      <c r="J6" s="8">
        <v>472168</v>
      </c>
      <c r="K6" s="8">
        <v>453386</v>
      </c>
      <c r="L6" s="8">
        <v>442795</v>
      </c>
    </row>
    <row r="7" spans="1:13" x14ac:dyDescent="0.3">
      <c r="A7" s="4" t="s">
        <v>15</v>
      </c>
      <c r="B7" s="8">
        <v>44853</v>
      </c>
      <c r="C7" s="8">
        <v>53148</v>
      </c>
      <c r="D7" s="8">
        <v>53077</v>
      </c>
      <c r="E7" s="8">
        <v>54698</v>
      </c>
      <c r="F7" s="8">
        <v>62269</v>
      </c>
      <c r="G7" s="8">
        <v>10996</v>
      </c>
      <c r="H7" s="8">
        <v>53545</v>
      </c>
      <c r="I7" s="8">
        <v>54471</v>
      </c>
      <c r="J7" s="8">
        <v>55074</v>
      </c>
      <c r="K7" s="8">
        <v>53886</v>
      </c>
      <c r="L7" s="8">
        <v>55012</v>
      </c>
    </row>
    <row r="8" spans="1:13" x14ac:dyDescent="0.3">
      <c r="A8" s="4" t="s">
        <v>16</v>
      </c>
      <c r="B8" s="8">
        <v>47316</v>
      </c>
      <c r="C8" s="8">
        <v>72451</v>
      </c>
      <c r="D8" s="8">
        <v>73371</v>
      </c>
      <c r="E8" s="8">
        <v>90581</v>
      </c>
      <c r="F8" s="8">
        <v>79501</v>
      </c>
      <c r="G8" s="8">
        <v>9344</v>
      </c>
      <c r="H8" s="8">
        <v>49062</v>
      </c>
      <c r="I8" s="8">
        <v>52920</v>
      </c>
      <c r="J8" s="8">
        <v>55008</v>
      </c>
      <c r="K8" s="8">
        <v>52371</v>
      </c>
      <c r="L8" s="8">
        <v>59761</v>
      </c>
    </row>
    <row r="9" spans="1:13" x14ac:dyDescent="0.3">
      <c r="A9" s="4"/>
      <c r="F9" s="8"/>
      <c r="G9" s="8"/>
    </row>
    <row r="10" spans="1:13" x14ac:dyDescent="0.3">
      <c r="A10" s="2" t="s">
        <v>17</v>
      </c>
      <c r="F10" s="8"/>
    </row>
    <row r="11" spans="1:13" x14ac:dyDescent="0.3">
      <c r="A11" s="4" t="s">
        <v>18</v>
      </c>
      <c r="B11" s="8">
        <v>15</v>
      </c>
      <c r="C11" s="8">
        <v>12</v>
      </c>
      <c r="D11" s="8">
        <v>13</v>
      </c>
      <c r="E11" s="8">
        <v>11</v>
      </c>
      <c r="F11" s="8">
        <v>9</v>
      </c>
      <c r="G11" s="8">
        <v>7</v>
      </c>
      <c r="H11" s="8">
        <v>3</v>
      </c>
      <c r="I11" s="8">
        <v>4</v>
      </c>
      <c r="J11" s="8">
        <v>3</v>
      </c>
      <c r="K11" s="8">
        <v>4</v>
      </c>
      <c r="L11" s="8">
        <v>3</v>
      </c>
    </row>
    <row r="12" spans="1:13" x14ac:dyDescent="0.3">
      <c r="A12" s="4" t="s">
        <v>19</v>
      </c>
      <c r="B12" s="8">
        <v>46</v>
      </c>
      <c r="C12" s="8">
        <v>58</v>
      </c>
      <c r="D12" s="8">
        <v>60</v>
      </c>
      <c r="E12" s="8">
        <v>58</v>
      </c>
      <c r="F12" s="8">
        <v>25</v>
      </c>
      <c r="G12" s="8">
        <v>163</v>
      </c>
      <c r="H12" s="8">
        <v>15</v>
      </c>
      <c r="I12" s="8">
        <v>79</v>
      </c>
      <c r="J12" s="8">
        <v>22</v>
      </c>
      <c r="K12" s="8">
        <v>22</v>
      </c>
      <c r="L12" s="8">
        <v>15</v>
      </c>
    </row>
    <row r="13" spans="1:13" x14ac:dyDescent="0.3">
      <c r="A13" s="4" t="s">
        <v>20</v>
      </c>
      <c r="B13" s="8">
        <v>126</v>
      </c>
      <c r="C13" s="8">
        <v>132</v>
      </c>
      <c r="D13" s="8">
        <v>112</v>
      </c>
      <c r="E13" s="8">
        <v>103</v>
      </c>
      <c r="F13" s="8">
        <v>51</v>
      </c>
      <c r="G13" s="8">
        <v>320</v>
      </c>
      <c r="H13" s="8">
        <v>25</v>
      </c>
      <c r="I13" s="8">
        <v>46.5</v>
      </c>
      <c r="J13" s="8">
        <v>13.5</v>
      </c>
      <c r="K13" s="8">
        <v>42.5</v>
      </c>
      <c r="L13" s="8">
        <v>25</v>
      </c>
    </row>
    <row r="14" spans="1:13" x14ac:dyDescent="0.3">
      <c r="A14" s="4" t="s">
        <v>21</v>
      </c>
      <c r="B14" s="5"/>
      <c r="C14" s="5"/>
      <c r="D14" s="10"/>
      <c r="E14" s="10"/>
      <c r="F14" s="10"/>
      <c r="G14" s="10"/>
      <c r="H14">
        <v>296</v>
      </c>
      <c r="I14" s="8">
        <v>230</v>
      </c>
      <c r="J14" s="8">
        <v>196</v>
      </c>
      <c r="K14">
        <v>260</v>
      </c>
      <c r="L14" s="8">
        <v>272</v>
      </c>
    </row>
    <row r="15" spans="1:13" x14ac:dyDescent="0.3">
      <c r="A15" s="4" t="s">
        <v>22</v>
      </c>
      <c r="B15" s="8"/>
      <c r="C15" s="8">
        <v>1</v>
      </c>
      <c r="D15" s="8">
        <v>2</v>
      </c>
      <c r="E15">
        <v>4</v>
      </c>
      <c r="F15" s="8">
        <v>3</v>
      </c>
      <c r="G15" s="8">
        <v>0</v>
      </c>
      <c r="H15" s="8">
        <v>3</v>
      </c>
      <c r="I15" s="8">
        <v>2</v>
      </c>
      <c r="J15" s="8">
        <v>1</v>
      </c>
      <c r="K15" s="8">
        <v>1</v>
      </c>
      <c r="L15" s="8">
        <v>2</v>
      </c>
    </row>
    <row r="16" spans="1:13" x14ac:dyDescent="0.3">
      <c r="A16" s="4" t="s">
        <v>23</v>
      </c>
      <c r="B16" s="8"/>
      <c r="C16" s="8">
        <v>4</v>
      </c>
      <c r="D16" s="8">
        <v>5</v>
      </c>
      <c r="E16" s="8">
        <v>7</v>
      </c>
      <c r="F16" s="8">
        <v>8</v>
      </c>
      <c r="G16" s="8">
        <v>5</v>
      </c>
      <c r="H16" s="8">
        <v>13</v>
      </c>
      <c r="I16" s="8">
        <v>11</v>
      </c>
      <c r="J16" s="8">
        <v>8</v>
      </c>
      <c r="K16" s="8">
        <v>7</v>
      </c>
      <c r="L16" s="8">
        <v>8</v>
      </c>
    </row>
    <row r="17" spans="1:12" x14ac:dyDescent="0.3">
      <c r="A17" s="4" t="s">
        <v>24</v>
      </c>
      <c r="B17" s="8"/>
      <c r="C17" s="8">
        <v>40</v>
      </c>
      <c r="D17" s="8">
        <v>73</v>
      </c>
      <c r="E17" s="8">
        <v>90</v>
      </c>
      <c r="F17" s="8">
        <v>121</v>
      </c>
      <c r="G17" s="8">
        <v>168</v>
      </c>
      <c r="H17" s="8">
        <v>184</v>
      </c>
      <c r="I17" s="8">
        <v>132</v>
      </c>
      <c r="J17" s="8">
        <v>86</v>
      </c>
      <c r="K17" s="8">
        <v>51</v>
      </c>
      <c r="L17" s="8">
        <v>101</v>
      </c>
    </row>
    <row r="18" spans="1:12" x14ac:dyDescent="0.3">
      <c r="A18" s="4" t="s">
        <v>25</v>
      </c>
      <c r="B18" s="8"/>
      <c r="C18" s="8">
        <v>75.5</v>
      </c>
      <c r="D18" s="8">
        <v>108</v>
      </c>
      <c r="E18" s="8">
        <v>120.25</v>
      </c>
      <c r="F18" s="8">
        <v>237</v>
      </c>
      <c r="G18" s="8">
        <v>296</v>
      </c>
      <c r="H18" s="8">
        <v>241</v>
      </c>
      <c r="I18" s="8">
        <v>149</v>
      </c>
      <c r="J18" s="8">
        <v>106</v>
      </c>
      <c r="K18" s="8">
        <v>65</v>
      </c>
      <c r="L18" s="8">
        <v>156</v>
      </c>
    </row>
    <row r="19" spans="1:12" x14ac:dyDescent="0.3">
      <c r="A19" s="4"/>
      <c r="F19" s="8"/>
    </row>
    <row r="20" spans="1:12" x14ac:dyDescent="0.3">
      <c r="A20" s="2" t="s">
        <v>26</v>
      </c>
      <c r="F20" s="8"/>
    </row>
    <row r="21" spans="1:12" x14ac:dyDescent="0.3">
      <c r="A21" s="4" t="s">
        <v>27</v>
      </c>
      <c r="B21" s="5">
        <v>56</v>
      </c>
      <c r="C21" s="8">
        <v>139</v>
      </c>
      <c r="D21" s="8">
        <v>185</v>
      </c>
      <c r="E21" s="8">
        <v>149</v>
      </c>
      <c r="F21" s="8">
        <v>310</v>
      </c>
      <c r="G21" s="8">
        <v>341</v>
      </c>
      <c r="H21" s="8">
        <v>257</v>
      </c>
      <c r="I21" s="8">
        <v>254</v>
      </c>
      <c r="J21" s="8">
        <v>302</v>
      </c>
      <c r="K21" s="8">
        <v>226</v>
      </c>
      <c r="L21" s="8">
        <v>230</v>
      </c>
    </row>
    <row r="22" spans="1:12" x14ac:dyDescent="0.3">
      <c r="A22" s="4" t="s">
        <v>28</v>
      </c>
      <c r="B22" s="5">
        <v>51</v>
      </c>
      <c r="C22" s="8">
        <v>141</v>
      </c>
      <c r="D22" s="8">
        <v>177</v>
      </c>
      <c r="E22" s="8">
        <v>123</v>
      </c>
      <c r="F22" s="8">
        <v>447</v>
      </c>
      <c r="G22" s="8">
        <v>307</v>
      </c>
      <c r="H22" s="8">
        <v>216</v>
      </c>
      <c r="I22" s="8">
        <v>330</v>
      </c>
      <c r="J22" s="8">
        <v>292</v>
      </c>
      <c r="K22" s="8">
        <v>255</v>
      </c>
      <c r="L22" s="8">
        <v>273</v>
      </c>
    </row>
    <row r="23" spans="1:12" x14ac:dyDescent="0.3">
      <c r="A23" s="4" t="s">
        <v>29</v>
      </c>
      <c r="F23" s="8"/>
    </row>
    <row r="24" spans="1:12" x14ac:dyDescent="0.3">
      <c r="A24" s="4"/>
    </row>
    <row r="25" spans="1:12" x14ac:dyDescent="0.3">
      <c r="A25" s="2" t="s">
        <v>30</v>
      </c>
    </row>
    <row r="26" spans="1:12" x14ac:dyDescent="0.3">
      <c r="A26" s="18" t="s">
        <v>31</v>
      </c>
      <c r="B26" s="8">
        <v>2312</v>
      </c>
      <c r="C26" s="8">
        <v>2035</v>
      </c>
      <c r="D26" s="8">
        <v>2018</v>
      </c>
      <c r="E26" s="8">
        <v>2125</v>
      </c>
      <c r="F26" s="8">
        <v>1885</v>
      </c>
      <c r="G26" s="8">
        <v>1917</v>
      </c>
      <c r="H26" s="8">
        <v>1351</v>
      </c>
      <c r="I26" s="8">
        <v>1538</v>
      </c>
      <c r="J26" s="8">
        <v>1879</v>
      </c>
      <c r="K26" s="8">
        <v>1592</v>
      </c>
      <c r="L26" s="8">
        <v>1351</v>
      </c>
    </row>
    <row r="27" spans="1:12" x14ac:dyDescent="0.3">
      <c r="A27" s="18" t="s">
        <v>32</v>
      </c>
      <c r="B27" s="8">
        <v>419</v>
      </c>
      <c r="C27" s="8">
        <v>696</v>
      </c>
      <c r="D27" s="8">
        <v>1506</v>
      </c>
      <c r="E27" s="8">
        <v>988</v>
      </c>
      <c r="F27" s="8">
        <v>1287</v>
      </c>
      <c r="G27" s="8">
        <v>1630</v>
      </c>
      <c r="H27" s="8">
        <v>1604</v>
      </c>
      <c r="I27" s="8">
        <v>991</v>
      </c>
      <c r="J27" s="8">
        <v>2153</v>
      </c>
      <c r="K27" s="8">
        <v>1128</v>
      </c>
      <c r="L27" s="8">
        <v>2090</v>
      </c>
    </row>
    <row r="28" spans="1:12" x14ac:dyDescent="0.3">
      <c r="A28" s="18" t="s">
        <v>33</v>
      </c>
      <c r="B28" s="8">
        <v>909</v>
      </c>
      <c r="C28" s="8">
        <v>2273</v>
      </c>
      <c r="D28" s="8">
        <v>507</v>
      </c>
      <c r="E28" s="8">
        <v>690</v>
      </c>
      <c r="F28" s="8">
        <v>158</v>
      </c>
      <c r="G28" s="8">
        <v>349</v>
      </c>
      <c r="H28" s="8">
        <v>334</v>
      </c>
      <c r="I28" s="8">
        <v>1422</v>
      </c>
      <c r="J28" s="8">
        <v>711</v>
      </c>
      <c r="K28" s="8">
        <v>1929</v>
      </c>
      <c r="L28" s="8">
        <v>545</v>
      </c>
    </row>
    <row r="29" spans="1:12" x14ac:dyDescent="0.3">
      <c r="A29" s="18" t="s">
        <v>34</v>
      </c>
      <c r="B29" s="8">
        <v>467</v>
      </c>
      <c r="C29" s="8">
        <v>2904</v>
      </c>
      <c r="D29" s="8">
        <v>1529</v>
      </c>
      <c r="E29" s="8">
        <v>427</v>
      </c>
      <c r="F29" s="8">
        <v>583</v>
      </c>
      <c r="G29" s="8">
        <v>1236</v>
      </c>
      <c r="H29" s="8">
        <v>1196</v>
      </c>
      <c r="I29" s="8">
        <v>96</v>
      </c>
      <c r="J29" s="8">
        <v>975</v>
      </c>
      <c r="K29" s="8">
        <v>875</v>
      </c>
      <c r="L29" s="8">
        <v>3878</v>
      </c>
    </row>
    <row r="30" spans="1:12" x14ac:dyDescent="0.3">
      <c r="A30" s="18" t="s">
        <v>35</v>
      </c>
      <c r="B30" s="8">
        <v>111</v>
      </c>
      <c r="C30" s="8">
        <v>42</v>
      </c>
      <c r="D30" s="8">
        <v>37</v>
      </c>
      <c r="E30" s="8">
        <v>4</v>
      </c>
      <c r="F30" s="8">
        <v>0</v>
      </c>
      <c r="G30" s="8">
        <v>0</v>
      </c>
      <c r="H30" s="8">
        <v>18</v>
      </c>
      <c r="I30" s="8">
        <v>49</v>
      </c>
      <c r="J30" s="8">
        <v>7</v>
      </c>
      <c r="K30" s="8">
        <v>28</v>
      </c>
      <c r="L30" s="8">
        <v>80</v>
      </c>
    </row>
    <row r="31" spans="1:12" x14ac:dyDescent="0.3">
      <c r="A31" s="18" t="s">
        <v>36</v>
      </c>
      <c r="B31" s="8">
        <v>9</v>
      </c>
      <c r="C31" s="8">
        <v>6</v>
      </c>
      <c r="D31" s="8">
        <v>11</v>
      </c>
      <c r="E31" s="8">
        <v>5</v>
      </c>
      <c r="F31" s="8">
        <v>111</v>
      </c>
      <c r="G31" s="8">
        <v>47</v>
      </c>
      <c r="H31" s="8">
        <v>114</v>
      </c>
      <c r="I31" s="8">
        <v>0</v>
      </c>
      <c r="J31" s="8">
        <v>107</v>
      </c>
      <c r="K31" s="8">
        <v>64</v>
      </c>
      <c r="L31" s="8">
        <v>158</v>
      </c>
    </row>
    <row r="32" spans="1:12" x14ac:dyDescent="0.3">
      <c r="A32" s="18" t="s">
        <v>37</v>
      </c>
      <c r="B32" s="8">
        <v>492187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10</v>
      </c>
    </row>
    <row r="33" spans="1:12" x14ac:dyDescent="0.3">
      <c r="A33" s="18" t="s">
        <v>38</v>
      </c>
      <c r="B33" s="8"/>
      <c r="C33" s="8">
        <v>0</v>
      </c>
      <c r="D33" s="8">
        <v>0</v>
      </c>
      <c r="E33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</row>
    <row r="34" spans="1:12" x14ac:dyDescent="0.3">
      <c r="A34" s="18" t="s">
        <v>39</v>
      </c>
      <c r="B34" s="8">
        <v>30</v>
      </c>
      <c r="C34" s="8">
        <v>41</v>
      </c>
      <c r="D34" s="8">
        <v>60</v>
      </c>
      <c r="E34" s="8">
        <v>35</v>
      </c>
      <c r="F34" s="8">
        <v>0</v>
      </c>
      <c r="G34" s="8">
        <v>1</v>
      </c>
      <c r="H34" s="8">
        <v>21</v>
      </c>
      <c r="I34" s="8">
        <v>61</v>
      </c>
      <c r="J34" s="8">
        <v>24</v>
      </c>
      <c r="K34" s="8">
        <v>68</v>
      </c>
      <c r="L34" s="8">
        <v>61</v>
      </c>
    </row>
    <row r="35" spans="1:12" x14ac:dyDescent="0.3">
      <c r="A35" s="18" t="s">
        <v>40</v>
      </c>
      <c r="B35" s="8">
        <v>9</v>
      </c>
      <c r="C35" s="8">
        <v>9</v>
      </c>
      <c r="D35" s="8">
        <v>3</v>
      </c>
      <c r="E35" s="8">
        <v>6</v>
      </c>
      <c r="F35" s="8">
        <v>10</v>
      </c>
      <c r="H35" s="8">
        <v>0</v>
      </c>
      <c r="I35" s="8">
        <v>0</v>
      </c>
      <c r="J35" s="8">
        <v>0</v>
      </c>
      <c r="K35" s="8">
        <v>23</v>
      </c>
      <c r="L35" s="8">
        <v>53</v>
      </c>
    </row>
    <row r="36" spans="1:12" x14ac:dyDescent="0.3">
      <c r="A36" s="18" t="s">
        <v>41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>
        <v>2</v>
      </c>
      <c r="H36" s="8">
        <v>0</v>
      </c>
      <c r="J36" s="8">
        <v>0</v>
      </c>
      <c r="K36" s="8">
        <v>0</v>
      </c>
      <c r="L36" s="8">
        <v>0</v>
      </c>
    </row>
    <row r="37" spans="1:12" ht="26.4" x14ac:dyDescent="0.3">
      <c r="A37" s="18" t="s">
        <v>42</v>
      </c>
      <c r="B37" s="8">
        <v>122724</v>
      </c>
      <c r="C37" s="8">
        <v>29127</v>
      </c>
      <c r="D37" s="8">
        <v>5825</v>
      </c>
      <c r="E37" s="8">
        <v>390719</v>
      </c>
      <c r="F37" s="8">
        <v>375963</v>
      </c>
      <c r="G37" s="8">
        <v>90461</v>
      </c>
      <c r="H37" s="8">
        <v>17568</v>
      </c>
      <c r="I37" s="33">
        <v>57376</v>
      </c>
      <c r="J37" s="8">
        <v>39952</v>
      </c>
      <c r="K37" s="8">
        <v>54211</v>
      </c>
      <c r="L37" s="8">
        <v>30693</v>
      </c>
    </row>
    <row r="38" spans="1:12" ht="26.4" x14ac:dyDescent="0.3">
      <c r="A38" s="18" t="s">
        <v>43</v>
      </c>
    </row>
    <row r="39" spans="1:12" x14ac:dyDescent="0.3">
      <c r="A39" s="4"/>
    </row>
  </sheetData>
  <printOptions gridLines="1"/>
  <pageMargins left="0.7" right="0.7" top="0.75" bottom="0.75" header="0.3" footer="0.3"/>
  <pageSetup scale="93" orientation="landscape" r:id="rId1"/>
  <headerFooter>
    <oddHeader>&amp;C&amp;"Verdana,Bold"PrairieCat Statistical Comparison
June 2010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N42"/>
  <sheetViews>
    <sheetView tabSelected="1" view="pageBreakPreview" topLeftCell="U1" zoomScale="86" zoomScaleNormal="100" zoomScaleSheetLayoutView="86" workbookViewId="0">
      <selection activeCell="AL11" sqref="AL11"/>
    </sheetView>
  </sheetViews>
  <sheetFormatPr defaultRowHeight="14.4" x14ac:dyDescent="0.3"/>
  <cols>
    <col min="1" max="1" width="43" customWidth="1"/>
    <col min="2" max="7" width="14.44140625" customWidth="1"/>
    <col min="8" max="10" width="14.44140625" hidden="1" customWidth="1"/>
    <col min="11" max="16" width="14.44140625" customWidth="1"/>
    <col min="17" max="19" width="14.44140625" hidden="1" customWidth="1"/>
    <col min="20" max="25" width="14.44140625" customWidth="1"/>
    <col min="26" max="28" width="14.44140625" hidden="1" customWidth="1"/>
    <col min="29" max="32" width="14.44140625" customWidth="1"/>
    <col min="33" max="37" width="14.44140625" hidden="1" customWidth="1"/>
    <col min="38" max="38" width="15.6640625" customWidth="1"/>
    <col min="39" max="39" width="14.44140625" customWidth="1"/>
    <col min="40" max="40" width="14.44140625" hidden="1" customWidth="1"/>
  </cols>
  <sheetData>
    <row r="1" spans="1:40" s="51" customFormat="1" ht="39" x14ac:dyDescent="0.3">
      <c r="A1" s="49"/>
      <c r="B1" s="57" t="s">
        <v>182</v>
      </c>
      <c r="C1" s="58" t="s">
        <v>163</v>
      </c>
      <c r="D1" s="57" t="s">
        <v>194</v>
      </c>
      <c r="E1" s="58" t="s">
        <v>164</v>
      </c>
      <c r="F1" s="57" t="s">
        <v>184</v>
      </c>
      <c r="G1" s="58" t="s">
        <v>165</v>
      </c>
      <c r="H1" s="57" t="s">
        <v>195</v>
      </c>
      <c r="I1" s="50" t="s">
        <v>166</v>
      </c>
      <c r="J1" s="57" t="s">
        <v>155</v>
      </c>
      <c r="K1" s="57" t="s">
        <v>185</v>
      </c>
      <c r="L1" s="58" t="s">
        <v>167</v>
      </c>
      <c r="M1" s="57" t="s">
        <v>186</v>
      </c>
      <c r="N1" s="58" t="s">
        <v>168</v>
      </c>
      <c r="O1" s="57" t="s">
        <v>187</v>
      </c>
      <c r="P1" s="58" t="s">
        <v>169</v>
      </c>
      <c r="Q1" s="57" t="s">
        <v>196</v>
      </c>
      <c r="R1" s="50" t="s">
        <v>177</v>
      </c>
      <c r="S1" s="57" t="s">
        <v>156</v>
      </c>
      <c r="T1" s="57" t="s">
        <v>188</v>
      </c>
      <c r="U1" s="58" t="s">
        <v>170</v>
      </c>
      <c r="V1" s="57" t="s">
        <v>189</v>
      </c>
      <c r="W1" s="58" t="s">
        <v>171</v>
      </c>
      <c r="X1" s="57" t="s">
        <v>197</v>
      </c>
      <c r="Y1" s="58" t="s">
        <v>172</v>
      </c>
      <c r="Z1" s="57" t="s">
        <v>198</v>
      </c>
      <c r="AA1" s="58" t="s">
        <v>178</v>
      </c>
      <c r="AB1" s="57" t="s">
        <v>157</v>
      </c>
      <c r="AC1" s="57" t="s">
        <v>199</v>
      </c>
      <c r="AD1" s="58" t="s">
        <v>173</v>
      </c>
      <c r="AE1" s="57" t="s">
        <v>192</v>
      </c>
      <c r="AF1" s="58" t="s">
        <v>174</v>
      </c>
      <c r="AG1" s="57" t="s">
        <v>193</v>
      </c>
      <c r="AH1" s="50" t="s">
        <v>175</v>
      </c>
      <c r="AI1" s="56" t="s">
        <v>200</v>
      </c>
      <c r="AJ1" s="50" t="s">
        <v>176</v>
      </c>
      <c r="AK1" s="56" t="s">
        <v>160</v>
      </c>
      <c r="AL1" s="57" t="s">
        <v>202</v>
      </c>
      <c r="AM1" s="58" t="s">
        <v>201</v>
      </c>
      <c r="AN1" s="56" t="s">
        <v>161</v>
      </c>
    </row>
    <row r="2" spans="1:40" x14ac:dyDescent="0.3">
      <c r="A2" s="41" t="s">
        <v>10</v>
      </c>
      <c r="B2" s="41"/>
      <c r="C2" s="59"/>
      <c r="D2" s="19"/>
      <c r="E2" s="46"/>
      <c r="F2" s="24"/>
      <c r="G2" s="61"/>
      <c r="H2" s="44"/>
      <c r="I2" s="44"/>
      <c r="J2" s="29"/>
      <c r="K2" s="45"/>
      <c r="L2" s="46"/>
      <c r="M2" s="24"/>
      <c r="N2" s="62"/>
      <c r="O2" s="24"/>
      <c r="P2" s="62"/>
      <c r="Q2" s="25"/>
      <c r="R2" s="25"/>
      <c r="S2" s="25"/>
      <c r="T2" s="42"/>
      <c r="U2" s="38"/>
      <c r="V2" s="42"/>
      <c r="W2" s="38"/>
      <c r="X2" s="42"/>
      <c r="Y2" s="38"/>
      <c r="Z2" s="42"/>
      <c r="AA2" s="38"/>
      <c r="AB2" s="25"/>
      <c r="AC2" s="42"/>
      <c r="AD2" s="62"/>
      <c r="AE2" s="42"/>
      <c r="AF2" s="62"/>
      <c r="AG2" s="24"/>
      <c r="AH2" s="25"/>
      <c r="AI2" s="25"/>
      <c r="AJ2" s="25"/>
      <c r="AK2" s="43"/>
      <c r="AL2" s="24"/>
      <c r="AM2" s="62"/>
      <c r="AN2" s="25"/>
    </row>
    <row r="3" spans="1:40" x14ac:dyDescent="0.3">
      <c r="A3" s="26" t="s">
        <v>11</v>
      </c>
      <c r="B3" s="27">
        <f>VLOOKUP($A3,July!$A$1:$Z$55,$B$42,FALSE)</f>
        <v>1211596</v>
      </c>
      <c r="C3" s="60">
        <f>VLOOKUP($A3,July!$A$1:$Z$55,$C$42,FALSE)</f>
        <v>1216828</v>
      </c>
      <c r="D3" s="27">
        <f>VLOOKUP($A3,August!$A$1:$Z$53,$D$42,FALSE)</f>
        <v>1212647</v>
      </c>
      <c r="E3" s="60">
        <f>VLOOKUP($A3,August!$A$1:$Z$53,$E$42,FALSE)</f>
        <v>1216401</v>
      </c>
      <c r="F3" s="27">
        <f>VLOOKUP($A3,September!$A$1:$Z$55,$F$42,FALSE)</f>
        <v>1212476</v>
      </c>
      <c r="G3" s="60">
        <f>VLOOKUP($A3,September!$A$1:$Z$55,$G$42,FALSE)</f>
        <v>1215783</v>
      </c>
      <c r="H3" s="45">
        <f>F3</f>
        <v>1212476</v>
      </c>
      <c r="I3" s="45">
        <f>SUM(G3)</f>
        <v>1215783</v>
      </c>
      <c r="J3" s="37">
        <f>SUM(H3/I3)-1</f>
        <v>-2.7200577734678433E-3</v>
      </c>
      <c r="K3" s="27">
        <f>VLOOKUP($A3,October!$A$1:$Z$55,$K$42,FALSE)</f>
        <v>1211127</v>
      </c>
      <c r="L3" s="60">
        <f>VLOOKUP($A3,October!$A$1:$Z$55,$L$42,FALSE)</f>
        <v>1214175</v>
      </c>
      <c r="M3" s="27">
        <f>VLOOKUP($A3,November!$A$1:$Z$55,$M$42,FALSE)</f>
        <v>1211189</v>
      </c>
      <c r="N3" s="60">
        <f>VLOOKUP($A3,November!$A$1:$Z$55,$N$42,FALSE)</f>
        <v>1214175</v>
      </c>
      <c r="O3" s="27">
        <f>VLOOKUP($A3,December!$A$1:$Z$55,$O$42,FALSE)</f>
        <v>1210987</v>
      </c>
      <c r="P3" s="60">
        <f>VLOOKUP($A3,December!$A$1:$Z$55,$P$42,FALSE)</f>
        <v>1213801</v>
      </c>
      <c r="Q3" s="21">
        <f t="shared" ref="Q3:R5" si="0">SUM(O3)</f>
        <v>1210987</v>
      </c>
      <c r="R3" s="21">
        <f t="shared" si="0"/>
        <v>1213801</v>
      </c>
      <c r="S3" s="20">
        <f>SUM(Q3/R3)-1</f>
        <v>-2.3183371903631178E-3</v>
      </c>
      <c r="T3" s="27">
        <f>VLOOKUP($A3,January!$A$1:$Z$55,$T$42,FALSE)</f>
        <v>1210429</v>
      </c>
      <c r="U3" s="60">
        <f>VLOOKUP($A3,January!$A$1:$Z$55,$U$42,FALSE)</f>
        <v>1213922</v>
      </c>
      <c r="V3" s="27">
        <f>VLOOKUP($A3,February!$A$1:$Z$55,$V$42,FALSE)</f>
        <v>1210124</v>
      </c>
      <c r="W3" s="60">
        <f>VLOOKUP($A3,February!$A$1:$Z$55,$W$42,FALSE)</f>
        <v>1213171</v>
      </c>
      <c r="X3" s="27">
        <f>VLOOKUP($A3,March!$A$1:$Z$55,$X$42,FALSE)</f>
        <v>1209983</v>
      </c>
      <c r="Y3" s="60">
        <f>VLOOKUP($A3,March!$A$1:$Z$55,$Y$42,FALSE)</f>
        <v>1212477</v>
      </c>
      <c r="Z3" s="21">
        <f>SUM(X3)</f>
        <v>1209983</v>
      </c>
      <c r="AA3" s="38">
        <f t="shared" ref="AA3:AA5" si="1">SUM(Y3)</f>
        <v>1212477</v>
      </c>
      <c r="AB3" s="65">
        <f>SUM(Z3/AA3)-1</f>
        <v>-2.056946234856416E-3</v>
      </c>
      <c r="AC3" s="27">
        <f>VLOOKUP($A3,April!$A$1:$Z$55,$AC$42,FALSE)</f>
        <v>1210485</v>
      </c>
      <c r="AD3" s="60">
        <f>VLOOKUP($A3,April!$A$1:$Z$55,$AD$42,FALSE)</f>
        <v>1211957</v>
      </c>
      <c r="AE3" s="27">
        <f>VLOOKUP($A3,May!$A$1:$Z$55,$AE$42,FALSE)</f>
        <v>1211028</v>
      </c>
      <c r="AF3" s="60">
        <f>VLOOKUP($A3,May!$A$1:$Z$55,$AF$42,FALSE)</f>
        <v>1211160</v>
      </c>
      <c r="AG3" s="27">
        <f>VLOOKUP($A3,June!$A$1:$Z$55,$AG$42,FALSE)</f>
        <v>0</v>
      </c>
      <c r="AH3" s="27">
        <f>VLOOKUP($A3,June!$A$1:$Z$55,$AH$42,FALSE)</f>
        <v>1211136</v>
      </c>
      <c r="AI3" s="21">
        <f>SUM(AG3)</f>
        <v>0</v>
      </c>
      <c r="AJ3" s="21">
        <f t="shared" ref="AJ3:AJ5" si="2">SUM(AH3)</f>
        <v>1211136</v>
      </c>
      <c r="AK3" s="37" t="e">
        <f>SUM(AJ3/AI3)-1</f>
        <v>#DIV/0!</v>
      </c>
      <c r="AL3" s="17">
        <f>SUM(AE3)</f>
        <v>1211028</v>
      </c>
      <c r="AM3" s="63">
        <f>AH3</f>
        <v>1211136</v>
      </c>
      <c r="AN3" s="37">
        <f>SUM(AL3/AM3)-1</f>
        <v>-8.9172479391219639E-5</v>
      </c>
    </row>
    <row r="4" spans="1:40" x14ac:dyDescent="0.3">
      <c r="A4" s="26" t="s">
        <v>12</v>
      </c>
      <c r="B4" s="27">
        <f>VLOOKUP($A4,July!$A$1:$Z$55,$B$42,FALSE)</f>
        <v>5092517</v>
      </c>
      <c r="C4" s="60">
        <f>VLOOKUP($A4,July!$A$1:$Z$55,$C$42,FALSE)</f>
        <v>5132031</v>
      </c>
      <c r="D4" s="27">
        <f>VLOOKUP($A4,August!$A$1:$Z$53,$D$42,FALSE)</f>
        <v>5097375</v>
      </c>
      <c r="E4" s="60">
        <f>VLOOKUP($A4,August!$A$1:$Z$53,$E$42,FALSE)</f>
        <v>5127833</v>
      </c>
      <c r="F4" s="27">
        <f>VLOOKUP($A4,September!$A$1:$Z$55,$F$42,FALSE)</f>
        <v>5090068</v>
      </c>
      <c r="G4" s="60">
        <f>VLOOKUP($A4,September!$A$1:$Z$55,$G$42,FALSE)</f>
        <v>5122725</v>
      </c>
      <c r="H4" s="45">
        <f>F4</f>
        <v>5090068</v>
      </c>
      <c r="I4" s="45">
        <f>SUM(G4)</f>
        <v>5122725</v>
      </c>
      <c r="J4" s="37">
        <f>SUM(H4/I4)-1</f>
        <v>-6.3749274068001238E-3</v>
      </c>
      <c r="K4" s="27">
        <f>VLOOKUP($A4,October!$A$1:$Z$55,$K$42,FALSE)</f>
        <v>5073855</v>
      </c>
      <c r="L4" s="60">
        <f>VLOOKUP($A4,October!$A$1:$Z$55,$L$42,FALSE)</f>
        <v>5111539</v>
      </c>
      <c r="M4" s="27">
        <f>VLOOKUP($A4,November!$A$1:$Z$55,$M$42,FALSE)</f>
        <v>5071633</v>
      </c>
      <c r="N4" s="60">
        <f>VLOOKUP($A4,November!$A$1:$Z$55,$N$42,FALSE)</f>
        <v>5111539</v>
      </c>
      <c r="O4" s="27">
        <f>VLOOKUP($A4,December!$A$1:$Z$55,$O$42,FALSE)</f>
        <v>5068535</v>
      </c>
      <c r="P4" s="60">
        <f>VLOOKUP($A4,December!$A$1:$Z$55,$P$42,FALSE)</f>
        <v>5110110</v>
      </c>
      <c r="Q4" s="21">
        <f t="shared" si="0"/>
        <v>5068535</v>
      </c>
      <c r="R4" s="21">
        <f t="shared" si="0"/>
        <v>5110110</v>
      </c>
      <c r="S4" s="20">
        <f t="shared" ref="S4:S8" si="3">SUM(Q4/R4)-1</f>
        <v>-8.1358326924468871E-3</v>
      </c>
      <c r="T4" s="27">
        <f>VLOOKUP($A4,January!$A$1:$Z$55,$T$42,FALSE)</f>
        <v>5057748</v>
      </c>
      <c r="U4" s="60">
        <f>VLOOKUP($A4,January!$A$1:$Z$55,$U$42,FALSE)</f>
        <v>5108957</v>
      </c>
      <c r="V4" s="27">
        <f>VLOOKUP($A4,February!$A$1:$Z$55,$V$42,FALSE)</f>
        <v>5047536</v>
      </c>
      <c r="W4" s="60">
        <f>VLOOKUP($A4,February!$A$1:$Z$55,$W$42,FALSE)</f>
        <v>5101264</v>
      </c>
      <c r="X4" s="27">
        <f>VLOOKUP($A4,March!$A$1:$Z$55,$X$42,FALSE)</f>
        <v>5044840</v>
      </c>
      <c r="Y4" s="60">
        <f>VLOOKUP($A4,March!$A$1:$Z$55,$Y$42,FALSE)</f>
        <v>5101604</v>
      </c>
      <c r="Z4" s="21">
        <f>SUM(X4)</f>
        <v>5044840</v>
      </c>
      <c r="AA4" s="38">
        <f t="shared" si="1"/>
        <v>5101604</v>
      </c>
      <c r="AB4" s="65">
        <f>SUM(Z4/AA4)-1</f>
        <v>-1.1126696623258048E-2</v>
      </c>
      <c r="AC4" s="27">
        <f>VLOOKUP($A4,April!$A$1:$Z$55,$AC$42,FALSE)</f>
        <v>5040493</v>
      </c>
      <c r="AD4" s="60">
        <f>VLOOKUP($A4,April!$A$1:$Z$55,$AD$42,FALSE)</f>
        <v>5098609</v>
      </c>
      <c r="AE4" s="27">
        <f>VLOOKUP($A4,May!$A$1:$Z$55,$AE$42,FALSE)</f>
        <v>5043318</v>
      </c>
      <c r="AF4" s="60">
        <f>VLOOKUP($A4,May!$A$1:$Z$55,$AF$42,FALSE)</f>
        <v>5090155</v>
      </c>
      <c r="AG4" s="27">
        <f>VLOOKUP($A4,June!$A$1:$Z$55,$AG$42,FALSE)</f>
        <v>0</v>
      </c>
      <c r="AH4" s="27">
        <f>VLOOKUP($A4,June!$A$1:$Z$55,$AH$42,FALSE)</f>
        <v>5092082</v>
      </c>
      <c r="AI4" s="21">
        <f>SUM(AG4)</f>
        <v>0</v>
      </c>
      <c r="AJ4" s="21">
        <f t="shared" si="2"/>
        <v>5092082</v>
      </c>
      <c r="AK4" s="37" t="e">
        <f t="shared" ref="AK4:AK5" si="4">SUM(AJ4/AI4)-1</f>
        <v>#DIV/0!</v>
      </c>
      <c r="AL4" s="17">
        <f>SUM(AE4)</f>
        <v>5043318</v>
      </c>
      <c r="AM4" s="64">
        <f>AH4</f>
        <v>5092082</v>
      </c>
      <c r="AN4" s="37">
        <f t="shared" ref="AN4:AN8" si="5">SUM(AL4/AM4)-1</f>
        <v>-9.5764365145730723E-3</v>
      </c>
    </row>
    <row r="5" spans="1:40" x14ac:dyDescent="0.3">
      <c r="A5" s="26" t="s">
        <v>13</v>
      </c>
      <c r="B5" s="27">
        <f>VLOOKUP($A5,July!$A$1:$Z$55,$B$42,FALSE)</f>
        <v>357423</v>
      </c>
      <c r="C5" s="60">
        <f>VLOOKUP($A5,July!$A$1:$Z$55,$C$42,FALSE)</f>
        <v>347042</v>
      </c>
      <c r="D5" s="27">
        <f>VLOOKUP($A5,August!$A$1:$Z$53,$D$42,FALSE)</f>
        <v>361564</v>
      </c>
      <c r="E5" s="60">
        <f>VLOOKUP($A5,August!$A$1:$Z$53,$E$42,FALSE)</f>
        <v>352809</v>
      </c>
      <c r="F5" s="27">
        <f>VLOOKUP($A5,September!$A$1:$Z$55,$F$42,FALSE)</f>
        <v>365387</v>
      </c>
      <c r="G5" s="60">
        <f>VLOOKUP($A5,September!$A$1:$Z$55,$G$42,FALSE)</f>
        <v>357587</v>
      </c>
      <c r="H5" s="45">
        <f>F5</f>
        <v>365387</v>
      </c>
      <c r="I5" s="45">
        <f>SUM(G5)</f>
        <v>357587</v>
      </c>
      <c r="J5" s="37">
        <f t="shared" ref="J5:J8" si="6">SUM(H5/I5)-1</f>
        <v>2.1812873510502317E-2</v>
      </c>
      <c r="K5" s="27">
        <f>VLOOKUP($A5,October!$A$1:$Z$55,$K$42,FALSE)</f>
        <v>368730</v>
      </c>
      <c r="L5" s="60">
        <f>VLOOKUP($A5,October!$A$1:$Z$55,$L$42,FALSE)</f>
        <v>364435</v>
      </c>
      <c r="M5" s="27">
        <f>VLOOKUP($A5,November!$A$1:$Z$55,$M$42,FALSE)</f>
        <v>371992</v>
      </c>
      <c r="N5" s="60">
        <f>VLOOKUP($A5,November!$A$1:$Z$55,$N$42,FALSE)</f>
        <v>364435</v>
      </c>
      <c r="O5" s="27">
        <f>VLOOKUP($A5,December!$A$1:$Z$55,$O$42,FALSE)</f>
        <v>372135</v>
      </c>
      <c r="P5" s="60">
        <f>VLOOKUP($A5,December!$A$1:$Z$55,$P$42,FALSE)</f>
        <v>366030</v>
      </c>
      <c r="Q5" s="21">
        <f t="shared" si="0"/>
        <v>372135</v>
      </c>
      <c r="R5" s="21">
        <f t="shared" si="0"/>
        <v>366030</v>
      </c>
      <c r="S5" s="20">
        <f t="shared" si="3"/>
        <v>1.6678960740922788E-2</v>
      </c>
      <c r="T5" s="27">
        <f>VLOOKUP($A5,January!$A$1:$Z$55,$T$42,FALSE)</f>
        <v>374404</v>
      </c>
      <c r="U5" s="60">
        <f>VLOOKUP($A5,January!$A$1:$Z$55,$U$42,FALSE)</f>
        <v>367855</v>
      </c>
      <c r="V5" s="27">
        <f>VLOOKUP($A5,February!$A$1:$Z$55,$V$42,FALSE)</f>
        <v>376858</v>
      </c>
      <c r="W5" s="60">
        <f>VLOOKUP($A5,February!$A$1:$Z$55,$W$42,FALSE)</f>
        <v>366248</v>
      </c>
      <c r="X5" s="27">
        <f>VLOOKUP($A5,March!$A$1:$Z$55,$X$42,FALSE)</f>
        <v>380551</v>
      </c>
      <c r="Y5" s="60">
        <f>VLOOKUP($A5,March!$A$1:$Z$55,$Y$42,FALSE)</f>
        <v>369831</v>
      </c>
      <c r="Z5" s="21">
        <f>SUM(X5)</f>
        <v>380551</v>
      </c>
      <c r="AA5" s="38">
        <f t="shared" si="1"/>
        <v>369831</v>
      </c>
      <c r="AB5" s="65">
        <f t="shared" ref="AB5:AB8" si="7">SUM(Z5/AA5)-1</f>
        <v>2.8986212621440632E-2</v>
      </c>
      <c r="AC5" s="27">
        <f>VLOOKUP($A5,April!$A$1:$Z$55,$AC$42,FALSE)</f>
        <v>380840</v>
      </c>
      <c r="AD5" s="60">
        <f>VLOOKUP($A5,April!$A$1:$Z$55,$AD$42,FALSE)</f>
        <v>366774</v>
      </c>
      <c r="AE5" s="27">
        <f>VLOOKUP($A5,May!$A$1:$Z$55,$AE$42,FALSE)</f>
        <v>376154</v>
      </c>
      <c r="AF5" s="60">
        <f>VLOOKUP($A5,May!$A$1:$Z$55,$AF$42,FALSE)</f>
        <v>362012</v>
      </c>
      <c r="AG5" s="27">
        <f>VLOOKUP($A5,June!$A$1:$Z$55,$AG$42,FALSE)</f>
        <v>0</v>
      </c>
      <c r="AH5" s="27">
        <f>VLOOKUP($A5,June!$A$1:$Z$55,$AH$42,FALSE)</f>
        <v>353654</v>
      </c>
      <c r="AI5" s="21">
        <f>SUM(AG5)</f>
        <v>0</v>
      </c>
      <c r="AJ5" s="21">
        <f t="shared" si="2"/>
        <v>353654</v>
      </c>
      <c r="AK5" s="37" t="e">
        <f t="shared" si="4"/>
        <v>#DIV/0!</v>
      </c>
      <c r="AL5" s="17">
        <f>SUM(AE5)</f>
        <v>376154</v>
      </c>
      <c r="AM5" s="64">
        <f>AH5</f>
        <v>353654</v>
      </c>
      <c r="AN5" s="37">
        <f t="shared" si="5"/>
        <v>6.3621505765522279E-2</v>
      </c>
    </row>
    <row r="6" spans="1:40" x14ac:dyDescent="0.3">
      <c r="A6" s="26" t="s">
        <v>14</v>
      </c>
      <c r="B6" s="27">
        <f>VLOOKUP($A6,July!$A$1:$Z$55,$B$42,FALSE)</f>
        <v>451212</v>
      </c>
      <c r="C6" s="60">
        <f>VLOOKUP($A6,July!$A$1:$Z$55,$C$42,FALSE)</f>
        <v>466283</v>
      </c>
      <c r="D6" s="27">
        <f>VLOOKUP($A6,August!$A$1:$Z$53,$D$42,FALSE)</f>
        <v>380656</v>
      </c>
      <c r="E6" s="60">
        <f>VLOOKUP($A6,August!$A$1:$Z$53,$E$42,FALSE)</f>
        <v>401094</v>
      </c>
      <c r="F6" s="27">
        <f>VLOOKUP($A6,September!$A$1:$Z$55,$F$42,FALSE)</f>
        <v>384029</v>
      </c>
      <c r="G6" s="60">
        <f>VLOOKUP($A6,September!$A$1:$Z$55,$G$42,FALSE)</f>
        <v>380458</v>
      </c>
      <c r="H6" s="12">
        <f t="shared" ref="H6:I8" si="8">SUM(B6+D6+F6)</f>
        <v>1215897</v>
      </c>
      <c r="I6" s="12">
        <f t="shared" si="8"/>
        <v>1247835</v>
      </c>
      <c r="J6" s="37">
        <f t="shared" si="6"/>
        <v>-2.5594730072485583E-2</v>
      </c>
      <c r="K6" s="27">
        <f>VLOOKUP($A6,October!$A$1:$Z$55,$K$42,FALSE)</f>
        <v>390456</v>
      </c>
      <c r="L6" s="60">
        <f>VLOOKUP($A6,October!$A$1:$Z$55,$L$42,FALSE)</f>
        <v>399870</v>
      </c>
      <c r="M6" s="27">
        <f>VLOOKUP($A6,November!$A$1:$Z$55,$M$42,FALSE)</f>
        <v>335672</v>
      </c>
      <c r="N6" s="60">
        <f>VLOOKUP($A6,November!$A$1:$Z$55,$N$42,FALSE)</f>
        <v>367890</v>
      </c>
      <c r="O6" s="27">
        <f>VLOOKUP($A6,December!$A$1:$Z$55,$O$42,FALSE)</f>
        <v>326951</v>
      </c>
      <c r="P6" s="60">
        <f>VLOOKUP($A6,December!$A$1:$Z$55,$P$42,FALSE)</f>
        <v>329139</v>
      </c>
      <c r="Q6" s="21">
        <f t="shared" ref="Q6:Q8" si="9">SUM(K6+M6+O6)</f>
        <v>1053079</v>
      </c>
      <c r="R6" s="21">
        <f>SUM(L6+N6+P6)</f>
        <v>1096899</v>
      </c>
      <c r="S6" s="20">
        <f t="shared" si="3"/>
        <v>-3.99489834524418E-2</v>
      </c>
      <c r="T6" s="27">
        <f>VLOOKUP($A6,January!$A$1:$Z$55,$T$42,FALSE)</f>
        <v>380142</v>
      </c>
      <c r="U6" s="60">
        <f>VLOOKUP($A6,January!$A$1:$Z$55,$U$42,FALSE)</f>
        <v>390410</v>
      </c>
      <c r="V6" s="27">
        <f>VLOOKUP($A6,February!$A$1:$Z$55,$V$42,FALSE)</f>
        <v>355114</v>
      </c>
      <c r="W6" s="60">
        <f>VLOOKUP($A6,February!$A$1:$Z$55,$W$42,FALSE)</f>
        <v>368694</v>
      </c>
      <c r="X6" s="27">
        <f>VLOOKUP($A6,March!$A$1:$Z$55,$X$42,FALSE)</f>
        <v>388669</v>
      </c>
      <c r="Y6" s="60">
        <f>VLOOKUP($A6,March!$A$1:$Z$55,$Y$42,FALSE)</f>
        <v>412260</v>
      </c>
      <c r="Z6" s="21">
        <f t="shared" ref="Z6:AA8" si="10">SUM(T6+V6+X6)</f>
        <v>1123925</v>
      </c>
      <c r="AA6" s="38">
        <f t="shared" si="10"/>
        <v>1171364</v>
      </c>
      <c r="AB6" s="65">
        <f t="shared" si="7"/>
        <v>-4.0498939697651615E-2</v>
      </c>
      <c r="AC6" s="27">
        <f>VLOOKUP($A6,April!$A$1:$Z$55,$AC$42,FALSE)</f>
        <v>358445</v>
      </c>
      <c r="AD6" s="60">
        <f>VLOOKUP($A6,April!$A$1:$Z$55,$AD$42,FALSE)</f>
        <v>385789</v>
      </c>
      <c r="AE6" s="27">
        <f>VLOOKUP($A6,May!$A$1:$Z$55,$AE$42,FALSE)</f>
        <v>333975</v>
      </c>
      <c r="AF6" s="60">
        <f>VLOOKUP($A6,May!$A$1:$Z$55,$AF$42,FALSE)</f>
        <v>359398</v>
      </c>
      <c r="AG6" s="27">
        <f>VLOOKUP($A6,June!$A$1:$Z$55,$AG$42,FALSE)</f>
        <v>0</v>
      </c>
      <c r="AH6" s="27">
        <f>VLOOKUP($A6,June!$A$1:$Z$55,$AH$42,FALSE)</f>
        <v>442795</v>
      </c>
      <c r="AI6" s="21">
        <f t="shared" ref="AI6:AJ8" si="11">SUM(AC6+AE6+AG6)</f>
        <v>692420</v>
      </c>
      <c r="AJ6" s="21">
        <f t="shared" si="11"/>
        <v>1187982</v>
      </c>
      <c r="AK6" s="37">
        <f>SUM(AI6/AJ6)-1</f>
        <v>-0.41714605103444324</v>
      </c>
      <c r="AL6" s="17">
        <f t="shared" ref="AL6:AM8" si="12">SUM(H6+Q6+Z6+AI6)</f>
        <v>4085321</v>
      </c>
      <c r="AM6" s="64">
        <f t="shared" si="12"/>
        <v>4704080</v>
      </c>
      <c r="AN6" s="37">
        <f t="shared" si="5"/>
        <v>-0.13153666604309455</v>
      </c>
    </row>
    <row r="7" spans="1:40" x14ac:dyDescent="0.3">
      <c r="A7" s="26" t="s">
        <v>15</v>
      </c>
      <c r="B7" s="27">
        <f>VLOOKUP($A7,July!$A$1:$Z$55,$B$42,FALSE)</f>
        <v>59159</v>
      </c>
      <c r="C7" s="60">
        <f>VLOOKUP($A7,July!$A$1:$Z$55,$C$42,FALSE)</f>
        <v>56019</v>
      </c>
      <c r="D7" s="27">
        <f>VLOOKUP($A7,August!$A$1:$Z$53,$D$42,FALSE)</f>
        <v>56498</v>
      </c>
      <c r="E7" s="60">
        <f>VLOOKUP($A7,August!$A$1:$Z$53,$E$42,FALSE)</f>
        <v>58113</v>
      </c>
      <c r="F7" s="27">
        <f>VLOOKUP($A7,September!$A$1:$Z$55,$F$42,FALSE)</f>
        <v>58546</v>
      </c>
      <c r="G7" s="60">
        <f>VLOOKUP($A7,September!$A$1:$Z$55,$G$42,FALSE)</f>
        <v>56804</v>
      </c>
      <c r="H7" s="12">
        <f t="shared" si="8"/>
        <v>174203</v>
      </c>
      <c r="I7" s="12">
        <f t="shared" si="8"/>
        <v>170936</v>
      </c>
      <c r="J7" s="37">
        <f t="shared" si="6"/>
        <v>1.9112416342958793E-2</v>
      </c>
      <c r="K7" s="27">
        <f>VLOOKUP($A7,October!$A$1:$Z$55,$K$42,FALSE)</f>
        <v>59265</v>
      </c>
      <c r="L7" s="60">
        <f>VLOOKUP($A7,October!$A$1:$Z$55,$L$42,FALSE)</f>
        <v>59435</v>
      </c>
      <c r="M7" s="27">
        <f>VLOOKUP($A7,November!$A$1:$Z$55,$M$42,FALSE)</f>
        <v>48252</v>
      </c>
      <c r="N7" s="60">
        <f>VLOOKUP($A7,November!$A$1:$Z$55,$N$42,FALSE)</f>
        <v>52555</v>
      </c>
      <c r="O7" s="27">
        <f>VLOOKUP($A7,December!$A$1:$Z$55,$O$42,FALSE)</f>
        <v>47807</v>
      </c>
      <c r="P7" s="60">
        <f>VLOOKUP($A7,December!$A$1:$Z$55,$P$42,FALSE)</f>
        <v>48049</v>
      </c>
      <c r="Q7" s="21">
        <f t="shared" si="9"/>
        <v>155324</v>
      </c>
      <c r="R7" s="21">
        <f>SUM(L7+N7+P7)</f>
        <v>160039</v>
      </c>
      <c r="S7" s="20">
        <f t="shared" si="3"/>
        <v>-2.946156874261896E-2</v>
      </c>
      <c r="T7" s="27">
        <f>VLOOKUP($A7,January!$A$1:$Z$55,$T$42,FALSE)</f>
        <v>60649</v>
      </c>
      <c r="U7" s="60">
        <f>VLOOKUP($A7,January!$A$1:$Z$55,$U$42,FALSE)</f>
        <v>65801</v>
      </c>
      <c r="V7" s="27">
        <f>VLOOKUP($A7,February!$A$1:$Z$55,$V$42,FALSE)</f>
        <v>54566</v>
      </c>
      <c r="W7" s="60">
        <f>VLOOKUP($A7,February!$A$1:$Z$55,$W$42,FALSE)</f>
        <v>58140</v>
      </c>
      <c r="X7" s="27">
        <f>VLOOKUP($A7,March!$A$1:$Z$55,$X$42,FALSE)</f>
        <v>57629</v>
      </c>
      <c r="Y7" s="60">
        <f>VLOOKUP($A7,March!$A$1:$Z$55,$Y$42,FALSE)</f>
        <v>60613</v>
      </c>
      <c r="Z7" s="21">
        <f t="shared" si="10"/>
        <v>172844</v>
      </c>
      <c r="AA7" s="38">
        <f t="shared" si="10"/>
        <v>184554</v>
      </c>
      <c r="AB7" s="65">
        <f t="shared" si="7"/>
        <v>-6.3450263879406554E-2</v>
      </c>
      <c r="AC7" s="27">
        <f>VLOOKUP($A7,April!$A$1:$Z$55,$AC$42,FALSE)</f>
        <v>52606</v>
      </c>
      <c r="AD7" s="60">
        <f>VLOOKUP($A7,April!$A$1:$Z$55,$AD$42,FALSE)</f>
        <v>59584</v>
      </c>
      <c r="AE7" s="27">
        <f>VLOOKUP($A7,May!$A$1:$Z$55,$AE$42,FALSE)</f>
        <v>47423</v>
      </c>
      <c r="AF7" s="60">
        <f>VLOOKUP($A7,May!$A$1:$Z$55,$AF$42,FALSE)</f>
        <v>53227</v>
      </c>
      <c r="AG7" s="27">
        <f>VLOOKUP($A7,June!$A$1:$Z$55,$AG$42,FALSE)</f>
        <v>0</v>
      </c>
      <c r="AH7" s="27">
        <f>VLOOKUP($A7,June!$A$1:$Z$55,$AH$42,FALSE)</f>
        <v>55012</v>
      </c>
      <c r="AI7" s="21">
        <f t="shared" si="11"/>
        <v>100029</v>
      </c>
      <c r="AJ7" s="21">
        <f t="shared" si="11"/>
        <v>167823</v>
      </c>
      <c r="AK7" s="37">
        <f t="shared" ref="AK7:AK8" si="13">SUM(AI7/AJ7)-1</f>
        <v>-0.40396131638690769</v>
      </c>
      <c r="AL7" s="17">
        <f t="shared" si="12"/>
        <v>602400</v>
      </c>
      <c r="AM7" s="64">
        <f t="shared" si="12"/>
        <v>683352</v>
      </c>
      <c r="AN7" s="37">
        <f t="shared" si="5"/>
        <v>-0.11846310539809646</v>
      </c>
    </row>
    <row r="8" spans="1:40" x14ac:dyDescent="0.3">
      <c r="A8" s="26" t="s">
        <v>16</v>
      </c>
      <c r="B8" s="27">
        <f>VLOOKUP($A8,July!$A$1:$Z$55,$B$42,FALSE)</f>
        <v>62112</v>
      </c>
      <c r="C8" s="60">
        <f>VLOOKUP($A8,July!$A$1:$Z$55,$C$42,FALSE)</f>
        <v>53251</v>
      </c>
      <c r="D8" s="27">
        <f>VLOOKUP($A8,August!$A$1:$Z$53,$D$42,FALSE)</f>
        <v>50723</v>
      </c>
      <c r="E8" s="60">
        <f>VLOOKUP($A8,August!$A$1:$Z$53,$E$42,FALSE)</f>
        <v>45776</v>
      </c>
      <c r="F8" s="27">
        <f>VLOOKUP($A8,September!$A$1:$Z$55,$F$42,FALSE)</f>
        <v>51075</v>
      </c>
      <c r="G8" s="60">
        <f>VLOOKUP($A8,September!$A$1:$Z$55,$G$42,FALSE)</f>
        <v>43843</v>
      </c>
      <c r="H8" s="12">
        <f t="shared" si="8"/>
        <v>163910</v>
      </c>
      <c r="I8" s="12">
        <f t="shared" si="8"/>
        <v>142870</v>
      </c>
      <c r="J8" s="37">
        <f t="shared" si="6"/>
        <v>0.14726674599286071</v>
      </c>
      <c r="K8" s="27">
        <f>VLOOKUP($A8,October!$A$1:$Z$55,$K$42,FALSE)</f>
        <v>52386</v>
      </c>
      <c r="L8" s="60">
        <f>VLOOKUP($A8,October!$A$1:$Z$55,$L$42,FALSE)</f>
        <v>46961</v>
      </c>
      <c r="M8" s="27">
        <f>VLOOKUP($A8,November!$A$1:$Z$55,$M$42,FALSE)</f>
        <v>45498</v>
      </c>
      <c r="N8" s="60">
        <f>VLOOKUP($A8,November!$A$1:$Z$55,$N$42,FALSE)</f>
        <v>42821</v>
      </c>
      <c r="O8" s="27">
        <f>VLOOKUP($A8,December!$A$1:$Z$55,$O$42,FALSE)</f>
        <v>43286</v>
      </c>
      <c r="P8" s="60">
        <f>VLOOKUP($A8,December!$A$1:$Z$55,$P$42,FALSE)</f>
        <v>36893</v>
      </c>
      <c r="Q8" s="21">
        <f t="shared" si="9"/>
        <v>141170</v>
      </c>
      <c r="R8" s="21">
        <f>SUM(L8+N8+P8)</f>
        <v>126675</v>
      </c>
      <c r="S8" s="20">
        <f t="shared" si="3"/>
        <v>0.11442668245510168</v>
      </c>
      <c r="T8" s="27">
        <f>VLOOKUP($A8,January!$A$1:$Z$55,$T$42,FALSE)</f>
        <v>50825</v>
      </c>
      <c r="U8" s="60">
        <f>VLOOKUP($A8,January!$A$1:$Z$55,$U$42,FALSE)</f>
        <v>46870</v>
      </c>
      <c r="V8" s="27">
        <f>VLOOKUP($A8,February!$A$1:$Z$55,$V$42,FALSE)</f>
        <v>48932</v>
      </c>
      <c r="W8" s="60">
        <f>VLOOKUP($A8,February!$A$1:$Z$55,$W$42,FALSE)</f>
        <v>46815</v>
      </c>
      <c r="X8" s="27">
        <f>VLOOKUP($A8,March!$A$1:$Z$55,$X$42,FALSE)</f>
        <v>57929</v>
      </c>
      <c r="Y8" s="60">
        <f>VLOOKUP($A8,March!$A$1:$Z$55,$Y$42,FALSE)</f>
        <v>54430</v>
      </c>
      <c r="Z8" s="21">
        <f t="shared" si="10"/>
        <v>157686</v>
      </c>
      <c r="AA8" s="38">
        <f t="shared" si="10"/>
        <v>148115</v>
      </c>
      <c r="AB8" s="65">
        <f t="shared" si="7"/>
        <v>6.4618708436012584E-2</v>
      </c>
      <c r="AC8" s="27">
        <f>VLOOKUP($A8,April!$A$1:$Z$55,$AC$42,FALSE)</f>
        <v>54203</v>
      </c>
      <c r="AD8" s="60">
        <f>VLOOKUP($A8,April!$A$1:$Z$55,$AD$42,FALSE)</f>
        <v>52120</v>
      </c>
      <c r="AE8" s="27">
        <f>VLOOKUP($A8,May!$A$1:$Z$55,$AE$42,FALSE)</f>
        <v>53108</v>
      </c>
      <c r="AF8" s="60">
        <f>VLOOKUP($A8,May!$A$1:$Z$55,$AF$42,FALSE)</f>
        <v>48208</v>
      </c>
      <c r="AG8" s="27">
        <f>VLOOKUP($A8,June!$A$1:$Z$55,$AG$42,FALSE)</f>
        <v>0</v>
      </c>
      <c r="AH8" s="27">
        <f>VLOOKUP($A8,June!$A$1:$Z$55,$AH$42,FALSE)</f>
        <v>59761</v>
      </c>
      <c r="AI8" s="21">
        <f t="shared" si="11"/>
        <v>107311</v>
      </c>
      <c r="AJ8" s="21">
        <f t="shared" si="11"/>
        <v>160089</v>
      </c>
      <c r="AK8" s="37">
        <f t="shared" si="13"/>
        <v>-0.32967911599172961</v>
      </c>
      <c r="AL8" s="17">
        <f t="shared" si="12"/>
        <v>570077</v>
      </c>
      <c r="AM8" s="64">
        <f t="shared" si="12"/>
        <v>577749</v>
      </c>
      <c r="AN8" s="37">
        <f t="shared" si="5"/>
        <v>-1.3279122940931143E-2</v>
      </c>
    </row>
    <row r="9" spans="1:40" x14ac:dyDescent="0.3">
      <c r="A9" s="26"/>
      <c r="B9" s="27"/>
      <c r="C9" s="60"/>
      <c r="D9" s="28"/>
      <c r="E9" s="47"/>
      <c r="F9" s="27"/>
      <c r="G9" s="60"/>
      <c r="H9" s="21"/>
      <c r="I9" s="21"/>
      <c r="J9" s="47"/>
      <c r="K9" s="27"/>
      <c r="L9" s="60"/>
      <c r="M9" s="27"/>
      <c r="N9" s="60"/>
      <c r="O9" s="27"/>
      <c r="P9" s="60"/>
      <c r="Q9" s="22"/>
      <c r="R9" s="22"/>
      <c r="S9" s="23"/>
      <c r="T9" s="27"/>
      <c r="U9" s="60"/>
      <c r="V9" s="27"/>
      <c r="W9" s="60"/>
      <c r="X9" s="27"/>
      <c r="Y9" s="60"/>
      <c r="Z9" s="21"/>
      <c r="AA9" s="38"/>
      <c r="AB9" s="22"/>
      <c r="AC9" s="27"/>
      <c r="AD9" s="60"/>
      <c r="AE9" s="27"/>
      <c r="AF9" s="60"/>
      <c r="AG9" s="27"/>
      <c r="AH9" s="27"/>
      <c r="AI9" s="21"/>
      <c r="AJ9" s="21"/>
      <c r="AK9" s="35"/>
      <c r="AL9" s="17"/>
      <c r="AM9" s="23"/>
      <c r="AN9" s="23"/>
    </row>
    <row r="10" spans="1:40" x14ac:dyDescent="0.3">
      <c r="A10" s="41" t="s">
        <v>17</v>
      </c>
      <c r="B10" s="30"/>
      <c r="C10" s="60"/>
      <c r="D10" s="29"/>
      <c r="E10" s="46"/>
      <c r="F10" s="30"/>
      <c r="G10" s="60"/>
      <c r="H10" s="42"/>
      <c r="I10" s="42"/>
      <c r="J10" s="46"/>
      <c r="K10" s="30"/>
      <c r="L10" s="60"/>
      <c r="M10" s="30"/>
      <c r="N10" s="60"/>
      <c r="O10" s="30"/>
      <c r="P10" s="60"/>
      <c r="Q10" s="22"/>
      <c r="R10" s="22"/>
      <c r="S10" s="23"/>
      <c r="T10" s="30"/>
      <c r="U10" s="60"/>
      <c r="V10" s="30"/>
      <c r="W10" s="60"/>
      <c r="X10" s="30"/>
      <c r="Y10" s="60"/>
      <c r="Z10" s="42"/>
      <c r="AA10" s="38"/>
      <c r="AB10" s="22"/>
      <c r="AC10" s="30"/>
      <c r="AD10" s="60"/>
      <c r="AE10" s="30"/>
      <c r="AF10" s="60"/>
      <c r="AG10" s="30"/>
      <c r="AH10" s="30"/>
      <c r="AI10" s="42"/>
      <c r="AJ10" s="42"/>
      <c r="AK10" s="35"/>
      <c r="AL10" s="17"/>
      <c r="AM10" s="23"/>
      <c r="AN10" s="23"/>
    </row>
    <row r="11" spans="1:40" x14ac:dyDescent="0.3">
      <c r="A11" s="26" t="s">
        <v>18</v>
      </c>
      <c r="B11" s="27">
        <f>VLOOKUP($A11,July!$A$1:$Z$55,$B$42,FALSE)</f>
        <v>5</v>
      </c>
      <c r="C11" s="60">
        <f>VLOOKUP($A11,July!$A$1:$Z$55,$C$42,FALSE)</f>
        <v>2</v>
      </c>
      <c r="D11" s="27">
        <f>VLOOKUP($A11,August!$A$1:$Z$53,$D$42,FALSE)</f>
        <v>17</v>
      </c>
      <c r="E11" s="60">
        <f>VLOOKUP($A11,August!$A$1:$Z$53,$E$42,FALSE)</f>
        <v>4</v>
      </c>
      <c r="F11" s="27">
        <f>VLOOKUP($A11,September!$A$1:$Z$55,$F$42,FALSE)</f>
        <v>3</v>
      </c>
      <c r="G11" s="60">
        <f>VLOOKUP($A11,September!$A$1:$Z$55,$G$42,FALSE)</f>
        <v>14</v>
      </c>
      <c r="H11" s="12">
        <f t="shared" ref="H11:I18" si="14">SUM(B11+D11+F11)</f>
        <v>25</v>
      </c>
      <c r="I11" s="12">
        <f t="shared" si="14"/>
        <v>20</v>
      </c>
      <c r="J11" s="37">
        <f>SUM(H11/I11)-1</f>
        <v>0.25</v>
      </c>
      <c r="K11" s="27">
        <f>VLOOKUP($A11,October!$A$1:$Z$55,$K$42,FALSE)</f>
        <v>2</v>
      </c>
      <c r="L11" s="60">
        <f>VLOOKUP($A11,October!$A$1:$Z$55,$L$42,FALSE)</f>
        <v>5</v>
      </c>
      <c r="M11" s="27">
        <f>VLOOKUP($A11,November!$A$1:$Z$55,$M$42,FALSE)</f>
        <v>5</v>
      </c>
      <c r="N11" s="60">
        <f>VLOOKUP($A11,November!$A$1:$Z$55,$N$42,FALSE)</f>
        <v>2</v>
      </c>
      <c r="O11" s="27">
        <f>VLOOKUP($A11,December!$A$1:$Z$55,$O$42,FALSE)</f>
        <v>2</v>
      </c>
      <c r="P11" s="60">
        <f>VLOOKUP($A11,December!$A$1:$Z$55,$P$42,FALSE)</f>
        <v>3</v>
      </c>
      <c r="Q11" s="21">
        <f t="shared" ref="Q11:R18" si="15">SUM(K11+M11+O11)</f>
        <v>9</v>
      </c>
      <c r="R11" s="21">
        <f>SUM(L11+N11+P11)</f>
        <v>10</v>
      </c>
      <c r="S11" s="37">
        <f>SUM(Q11/R11)-1</f>
        <v>-9.9999999999999978E-2</v>
      </c>
      <c r="T11" s="27">
        <f>VLOOKUP($A11,January!$A$1:$Z$55,$T$42,FALSE)</f>
        <v>6</v>
      </c>
      <c r="U11" s="60">
        <f>VLOOKUP($A11,January!$A$1:$Z$55,$U$42,FALSE)</f>
        <v>6</v>
      </c>
      <c r="V11" s="27">
        <f>VLOOKUP($A11,February!$A$1:$Z$55,$V$42,FALSE)</f>
        <v>8</v>
      </c>
      <c r="W11" s="60">
        <f>VLOOKUP($A11,February!$A$1:$Z$55,$W$42,FALSE)</f>
        <v>8</v>
      </c>
      <c r="X11" s="27">
        <f>VLOOKUP($A11,March!$A$1:$Z$55,$X$42,FALSE)</f>
        <v>6</v>
      </c>
      <c r="Y11" s="60">
        <f>VLOOKUP($A11,March!$A$1:$Z$55,$Y$42,FALSE)</f>
        <v>3</v>
      </c>
      <c r="Z11" s="21">
        <f t="shared" ref="Z11:AA18" si="16">SUM(T11+V11+X11)</f>
        <v>20</v>
      </c>
      <c r="AA11" s="38">
        <f t="shared" si="16"/>
        <v>17</v>
      </c>
      <c r="AB11" s="65">
        <f>SUM(Z11/AA11)-1</f>
        <v>0.17647058823529416</v>
      </c>
      <c r="AC11" s="27">
        <f>VLOOKUP($A11,April!$A$1:$Z$55,$AC$42,FALSE)</f>
        <v>2</v>
      </c>
      <c r="AD11" s="60">
        <f>VLOOKUP($A11,April!$A$1:$Z$55,$AD$42,FALSE)</f>
        <v>10</v>
      </c>
      <c r="AE11" s="27">
        <f>VLOOKUP($A11,May!$A$1:$Z$55,$AE$42,FALSE)</f>
        <v>4</v>
      </c>
      <c r="AF11" s="60">
        <f>VLOOKUP($A11,May!$A$1:$Z$55,$AF$42,FALSE)</f>
        <v>9</v>
      </c>
      <c r="AG11" s="27">
        <f>VLOOKUP($A11,June!$A$1:$Z$55,$AG$42,FALSE)</f>
        <v>0</v>
      </c>
      <c r="AH11" s="27">
        <f>VLOOKUP($A11,June!$A$1:$Z$55,$AH$42,FALSE)</f>
        <v>3</v>
      </c>
      <c r="AI11" s="21">
        <f t="shared" ref="AI11:AJ18" si="17">SUM(AC11+AE11+AG11)</f>
        <v>6</v>
      </c>
      <c r="AJ11" s="21">
        <f t="shared" si="17"/>
        <v>22</v>
      </c>
      <c r="AK11" s="37">
        <f>SUM(AI11/AJ11)-1</f>
        <v>-0.72727272727272729</v>
      </c>
      <c r="AL11" s="17">
        <f t="shared" ref="AL11:AM18" si="18">SUM(H11+Q11+Z11+AI11)</f>
        <v>60</v>
      </c>
      <c r="AM11" s="64">
        <f t="shared" si="18"/>
        <v>69</v>
      </c>
      <c r="AN11" s="37">
        <f>SUM(AL11/AM11)-1</f>
        <v>-0.13043478260869568</v>
      </c>
    </row>
    <row r="12" spans="1:40" x14ac:dyDescent="0.3">
      <c r="A12" s="26" t="s">
        <v>19</v>
      </c>
      <c r="B12" s="27">
        <f>VLOOKUP($A12,July!$A$1:$Z$55,$B$42,FALSE)</f>
        <v>18</v>
      </c>
      <c r="C12" s="60">
        <f>VLOOKUP($A12,July!$A$1:$Z$55,$C$42,FALSE)</f>
        <v>4</v>
      </c>
      <c r="D12" s="27">
        <f>VLOOKUP($A12,August!$A$1:$Z$53,$D$42,FALSE)</f>
        <v>135</v>
      </c>
      <c r="E12" s="60">
        <f>VLOOKUP($A12,August!$A$1:$Z$53,$E$42,FALSE)</f>
        <v>12</v>
      </c>
      <c r="F12" s="27">
        <f>VLOOKUP($A12,September!$A$1:$Z$55,$F$42,FALSE)</f>
        <v>18</v>
      </c>
      <c r="G12" s="60">
        <f>VLOOKUP($A12,September!$A$1:$Z$55,$G$42,FALSE)</f>
        <v>42</v>
      </c>
      <c r="H12" s="12">
        <f t="shared" si="14"/>
        <v>171</v>
      </c>
      <c r="I12" s="12">
        <f t="shared" si="14"/>
        <v>58</v>
      </c>
      <c r="J12" s="37">
        <f t="shared" ref="J12:J18" si="19">SUM(H12/I12)-1</f>
        <v>1.9482758620689653</v>
      </c>
      <c r="K12" s="27">
        <f>VLOOKUP($A12,October!$A$1:$Z$55,$K$42,FALSE)</f>
        <v>4</v>
      </c>
      <c r="L12" s="60">
        <f>VLOOKUP($A12,October!$A$1:$Z$55,$L$42,FALSE)</f>
        <v>13</v>
      </c>
      <c r="M12" s="27">
        <f>VLOOKUP($A12,November!$A$1:$Z$55,$M$42,FALSE)</f>
        <v>12</v>
      </c>
      <c r="N12" s="60">
        <f>VLOOKUP($A12,November!$A$1:$Z$55,$N$42,FALSE)</f>
        <v>4</v>
      </c>
      <c r="O12" s="27">
        <f>VLOOKUP($A12,December!$A$1:$Z$55,$O$42,FALSE)</f>
        <v>8</v>
      </c>
      <c r="P12" s="60">
        <f>VLOOKUP($A12,December!$A$1:$Z$55,$P$42,FALSE)</f>
        <v>7</v>
      </c>
      <c r="Q12" s="21">
        <f t="shared" si="15"/>
        <v>24</v>
      </c>
      <c r="R12" s="21">
        <f t="shared" si="15"/>
        <v>24</v>
      </c>
      <c r="S12" s="37">
        <f t="shared" ref="S12:S18" si="20">SUM(Q12/R12)-1</f>
        <v>0</v>
      </c>
      <c r="T12" s="27">
        <f>VLOOKUP($A12,January!$A$1:$Z$55,$T$42,FALSE)</f>
        <v>49</v>
      </c>
      <c r="U12" s="60">
        <f>VLOOKUP($A12,January!$A$1:$Z$55,$U$42,FALSE)</f>
        <v>12</v>
      </c>
      <c r="V12" s="27">
        <f>VLOOKUP($A12,February!$A$1:$Z$55,$V$42,FALSE)</f>
        <v>45</v>
      </c>
      <c r="W12" s="60">
        <f>VLOOKUP($A12,February!$A$1:$Z$55,$W$42,FALSE)</f>
        <v>31</v>
      </c>
      <c r="X12" s="27">
        <f>VLOOKUP($A12,March!$A$1:$Z$55,$X$42,FALSE)</f>
        <v>26</v>
      </c>
      <c r="Y12" s="60">
        <f>VLOOKUP($A12,March!$A$1:$Z$55,$Y$42,FALSE)</f>
        <v>18</v>
      </c>
      <c r="Z12" s="21">
        <f t="shared" si="16"/>
        <v>120</v>
      </c>
      <c r="AA12" s="38">
        <f t="shared" si="16"/>
        <v>61</v>
      </c>
      <c r="AB12" s="65">
        <f>SUM(Z12/AA12)-1</f>
        <v>0.96721311475409832</v>
      </c>
      <c r="AC12" s="27">
        <f>VLOOKUP($A12,April!$A$1:$Z$55,$AC$42,FALSE)</f>
        <v>3</v>
      </c>
      <c r="AD12" s="60">
        <f>VLOOKUP($A12,April!$A$1:$Z$55,$AD$42,FALSE)</f>
        <v>34</v>
      </c>
      <c r="AE12" s="27">
        <f>VLOOKUP($A12,May!$A$1:$Z$55,$AE$42,FALSE)</f>
        <v>9</v>
      </c>
      <c r="AF12" s="60">
        <f>VLOOKUP($A12,May!$A$1:$Z$55,$AF$42,FALSE)</f>
        <v>27</v>
      </c>
      <c r="AG12" s="27">
        <f>VLOOKUP($A12,June!$A$1:$Z$55,$AG$42,FALSE)</f>
        <v>0</v>
      </c>
      <c r="AH12" s="27">
        <f>VLOOKUP($A12,June!$A$1:$Z$55,$AH$42,FALSE)</f>
        <v>15</v>
      </c>
      <c r="AI12" s="21">
        <f t="shared" si="17"/>
        <v>12</v>
      </c>
      <c r="AJ12" s="21">
        <f t="shared" si="17"/>
        <v>76</v>
      </c>
      <c r="AK12" s="37">
        <f t="shared" ref="AK12:AK18" si="21">SUM(AI12/AJ12)-1</f>
        <v>-0.84210526315789469</v>
      </c>
      <c r="AL12" s="17">
        <f t="shared" si="18"/>
        <v>327</v>
      </c>
      <c r="AM12" s="64">
        <f t="shared" si="18"/>
        <v>219</v>
      </c>
      <c r="AN12" s="37">
        <f t="shared" ref="AN12:AN18" si="22">SUM(AL12/AM12)-1</f>
        <v>0.49315068493150682</v>
      </c>
    </row>
    <row r="13" spans="1:40" x14ac:dyDescent="0.3">
      <c r="A13" s="26" t="s">
        <v>20</v>
      </c>
      <c r="B13" s="27">
        <f>VLOOKUP($A13,July!$A$1:$Z$55,$B$42,FALSE)</f>
        <v>21</v>
      </c>
      <c r="C13" s="60">
        <f>VLOOKUP($A13,July!$A$1:$Z$55,$C$42,FALSE)</f>
        <v>3</v>
      </c>
      <c r="D13" s="27">
        <f>VLOOKUP($A13,August!$A$1:$Z$53,$D$42,FALSE)</f>
        <v>134</v>
      </c>
      <c r="E13" s="60">
        <f>VLOOKUP($A13,August!$A$1:$Z$53,$E$42,FALSE)</f>
        <v>17</v>
      </c>
      <c r="F13" s="27">
        <f>VLOOKUP($A13,September!$A$1:$Z$55,$F$42,FALSE)</f>
        <v>19.5</v>
      </c>
      <c r="G13" s="60">
        <f>VLOOKUP($A13,September!$A$1:$Z$55,$G$42,FALSE)</f>
        <v>43</v>
      </c>
      <c r="H13" s="12">
        <f t="shared" si="14"/>
        <v>174.5</v>
      </c>
      <c r="I13" s="12">
        <f t="shared" si="14"/>
        <v>63</v>
      </c>
      <c r="J13" s="37">
        <f t="shared" si="19"/>
        <v>1.7698412698412698</v>
      </c>
      <c r="K13" s="27">
        <f>VLOOKUP($A13,October!$A$1:$Z$55,$K$42,FALSE)</f>
        <v>5</v>
      </c>
      <c r="L13" s="60">
        <f>VLOOKUP($A13,October!$A$1:$Z$55,$L$42,FALSE)</f>
        <v>19.5</v>
      </c>
      <c r="M13" s="27">
        <f>VLOOKUP($A13,November!$A$1:$Z$55,$M$42,FALSE)</f>
        <v>11</v>
      </c>
      <c r="N13" s="60">
        <f>VLOOKUP($A13,November!$A$1:$Z$55,$N$42,FALSE)</f>
        <v>6</v>
      </c>
      <c r="O13" s="27">
        <f>VLOOKUP($A13,December!$A$1:$Z$55,$O$42,FALSE)</f>
        <v>5.5</v>
      </c>
      <c r="P13" s="60">
        <f>VLOOKUP($A13,December!$A$1:$Z$55,$P$42,FALSE)</f>
        <v>10</v>
      </c>
      <c r="Q13" s="21">
        <f t="shared" si="15"/>
        <v>21.5</v>
      </c>
      <c r="R13" s="21">
        <f t="shared" si="15"/>
        <v>35.5</v>
      </c>
      <c r="S13" s="37">
        <f t="shared" si="20"/>
        <v>-0.39436619718309862</v>
      </c>
      <c r="T13" s="27">
        <f>VLOOKUP($A13,January!$A$1:$Z$55,$T$42,FALSE)</f>
        <v>89.5</v>
      </c>
      <c r="U13" s="60">
        <f>VLOOKUP($A13,January!$A$1:$Z$55,$U$42,FALSE)</f>
        <v>15</v>
      </c>
      <c r="V13" s="27">
        <f>VLOOKUP($A13,February!$A$1:$Z$55,$V$42,FALSE)</f>
        <v>71</v>
      </c>
      <c r="W13" s="60">
        <f>VLOOKUP($A13,February!$A$1:$Z$55,$W$42,FALSE)</f>
        <v>149</v>
      </c>
      <c r="X13" s="27">
        <f>VLOOKUP($A13,March!$A$1:$Z$55,$X$42,FALSE)</f>
        <v>51</v>
      </c>
      <c r="Y13" s="60">
        <f>VLOOKUP($A13,March!$A$1:$Z$55,$Y$42,FALSE)</f>
        <v>15</v>
      </c>
      <c r="Z13" s="21">
        <f t="shared" si="16"/>
        <v>211.5</v>
      </c>
      <c r="AA13" s="38">
        <f t="shared" si="16"/>
        <v>179</v>
      </c>
      <c r="AB13" s="65">
        <f t="shared" ref="AB13:AB18" si="23">SUM(Z13/AA13)-1</f>
        <v>0.18156424581005592</v>
      </c>
      <c r="AC13" s="27">
        <f>VLOOKUP($A13,April!$A$1:$Z$55,$AC$42,FALSE)</f>
        <v>3</v>
      </c>
      <c r="AD13" s="60">
        <f>VLOOKUP($A13,April!$A$1:$Z$55,$AD$42,FALSE)</f>
        <v>46</v>
      </c>
      <c r="AE13" s="27">
        <f>VLOOKUP($A13,May!$A$1:$Z$55,$AE$42,FALSE)</f>
        <v>9</v>
      </c>
      <c r="AF13" s="60">
        <f>VLOOKUP($A13,May!$A$1:$Z$55,$AF$42,FALSE)</f>
        <v>39</v>
      </c>
      <c r="AG13" s="27">
        <f>VLOOKUP($A13,June!$A$1:$Z$55,$AG$42,FALSE)</f>
        <v>0</v>
      </c>
      <c r="AH13" s="27">
        <f>VLOOKUP($A13,June!$A$1:$Z$55,$AH$42,FALSE)</f>
        <v>25</v>
      </c>
      <c r="AI13" s="21">
        <f t="shared" si="17"/>
        <v>12</v>
      </c>
      <c r="AJ13" s="21">
        <f t="shared" si="17"/>
        <v>110</v>
      </c>
      <c r="AK13" s="37">
        <f t="shared" si="21"/>
        <v>-0.89090909090909087</v>
      </c>
      <c r="AL13" s="17">
        <f t="shared" si="18"/>
        <v>419.5</v>
      </c>
      <c r="AM13" s="64">
        <f t="shared" si="18"/>
        <v>387.5</v>
      </c>
      <c r="AN13" s="37">
        <f t="shared" si="22"/>
        <v>8.2580645161290267E-2</v>
      </c>
    </row>
    <row r="14" spans="1:40" x14ac:dyDescent="0.3">
      <c r="A14" s="4" t="s">
        <v>21</v>
      </c>
      <c r="B14" s="27">
        <f>VLOOKUP($A14,July!$A$1:$Z$55,$B$42,FALSE)</f>
        <v>170</v>
      </c>
      <c r="C14" s="60">
        <f>VLOOKUP($A14,July!$A$1:$Z$55,$C$42,FALSE)</f>
        <v>223</v>
      </c>
      <c r="D14" s="27">
        <f>VLOOKUP($A14,August!$A$1:$Z$53,$D$42,FALSE)</f>
        <v>354</v>
      </c>
      <c r="E14" s="60">
        <f>VLOOKUP($A14,August!$A$1:$Z$53,$E$42,FALSE)</f>
        <v>349</v>
      </c>
      <c r="F14" s="27">
        <f>VLOOKUP($A14,September!$A$1:$Z$55,$F$42,FALSE)</f>
        <v>250</v>
      </c>
      <c r="G14" s="60">
        <f>VLOOKUP($A14,September!$A$1:$Z$55,$G$42,FALSE)</f>
        <v>372</v>
      </c>
      <c r="H14" s="12">
        <f t="shared" si="14"/>
        <v>774</v>
      </c>
      <c r="I14" s="12">
        <f t="shared" si="14"/>
        <v>944</v>
      </c>
      <c r="J14" s="37">
        <f t="shared" si="19"/>
        <v>-0.18008474576271183</v>
      </c>
      <c r="K14" s="27">
        <f>VLOOKUP($A14,October!$A$1:$Z$55,$K$42,FALSE)</f>
        <v>206</v>
      </c>
      <c r="L14" s="60">
        <f>VLOOKUP($A14,October!$A$1:$Z$55,$L$42,FALSE)</f>
        <v>251</v>
      </c>
      <c r="M14" s="27">
        <f>VLOOKUP($A14,November!$A$1:$Z$55,$M$42,FALSE)</f>
        <v>207</v>
      </c>
      <c r="N14" s="60">
        <f>VLOOKUP($A14,November!$A$1:$Z$55,$N$42,FALSE)</f>
        <v>140</v>
      </c>
      <c r="O14" s="27">
        <f>VLOOKUP($A14,December!$A$1:$Z$55,$O$42,FALSE)</f>
        <v>118</v>
      </c>
      <c r="P14" s="60">
        <f>VLOOKUP($A14,December!$A$1:$Z$55,$P$42,FALSE)</f>
        <v>163</v>
      </c>
      <c r="Q14" s="21">
        <f>K14+M14+O14</f>
        <v>531</v>
      </c>
      <c r="R14" s="21">
        <f>L14+N14+P14</f>
        <v>554</v>
      </c>
      <c r="S14" s="37">
        <f t="shared" si="20"/>
        <v>-4.1516245487364656E-2</v>
      </c>
      <c r="T14" s="27">
        <f>VLOOKUP($A14,January!$A$1:$Z$55,$T$42,FALSE)</f>
        <v>123</v>
      </c>
      <c r="U14" s="60">
        <f>VLOOKUP($A14,January!$A$1:$Z$55,$U$42,FALSE)</f>
        <v>285</v>
      </c>
      <c r="V14" s="27">
        <f>VLOOKUP($A14,February!$A$1:$Z$55,$V$42,FALSE)</f>
        <v>125</v>
      </c>
      <c r="W14" s="60">
        <f>VLOOKUP($A14,February!$A$1:$Z$55,$W$42,FALSE)</f>
        <v>203</v>
      </c>
      <c r="X14" s="27">
        <f>VLOOKUP($A14,March!$A$1:$Z$55,$X$42,FALSE)</f>
        <v>212</v>
      </c>
      <c r="Y14" s="60">
        <f>VLOOKUP($A14,March!$A$1:$Z$55,$Y$42,FALSE)</f>
        <v>245</v>
      </c>
      <c r="Z14" s="21">
        <f>T14+V14+X14</f>
        <v>460</v>
      </c>
      <c r="AA14" s="38">
        <f>U14+W14+Y14</f>
        <v>733</v>
      </c>
      <c r="AB14" s="65">
        <f t="shared" si="23"/>
        <v>-0.37244201909959074</v>
      </c>
      <c r="AC14" s="27">
        <f>VLOOKUP($A14,April!$A$1:$Z$55,$AC$42,FALSE)</f>
        <v>185</v>
      </c>
      <c r="AD14" s="60">
        <f>VLOOKUP($A14,April!$A$1:$Z$55,$AD$42,FALSE)</f>
        <v>259</v>
      </c>
      <c r="AE14" s="27">
        <f>VLOOKUP($A14,May!$A$1:$Z$55,$AE$42,FALSE)</f>
        <v>243</v>
      </c>
      <c r="AF14" s="60">
        <f>VLOOKUP($A14,May!$A$1:$Z$55,$AF$42,FALSE)</f>
        <v>252</v>
      </c>
      <c r="AG14" s="27">
        <f>VLOOKUP($A14,June!$A$1:$Z$55,$AG$42,FALSE)</f>
        <v>0</v>
      </c>
      <c r="AH14" s="27">
        <f>VLOOKUP($A14,June!$A$1:$Z$55,$AH$42,FALSE)</f>
        <v>272</v>
      </c>
      <c r="AI14" s="21">
        <f>AC14+AE14+AG14</f>
        <v>428</v>
      </c>
      <c r="AJ14" s="21">
        <f>AD14+AF14+AH14</f>
        <v>783</v>
      </c>
      <c r="AK14" s="37">
        <f t="shared" si="21"/>
        <v>-0.45338441890166026</v>
      </c>
      <c r="AL14" s="17">
        <f t="shared" si="18"/>
        <v>2193</v>
      </c>
      <c r="AM14" s="64">
        <f t="shared" si="18"/>
        <v>3014</v>
      </c>
      <c r="AN14" s="37">
        <f t="shared" si="22"/>
        <v>-0.27239548772395483</v>
      </c>
    </row>
    <row r="15" spans="1:40" x14ac:dyDescent="0.3">
      <c r="A15" s="26" t="s">
        <v>22</v>
      </c>
      <c r="B15" s="27">
        <f>VLOOKUP($A15,July!$A$1:$Z$55,$B$42,FALSE)</f>
        <v>4</v>
      </c>
      <c r="C15" s="60">
        <f>VLOOKUP($A15,July!$A$1:$Z$55,$C$42,FALSE)</f>
        <v>7</v>
      </c>
      <c r="D15" s="27">
        <f>VLOOKUP($A15,August!$A$1:$Z$53,$D$42,FALSE)</f>
        <v>1</v>
      </c>
      <c r="E15" s="60">
        <f>VLOOKUP($A15,August!$A$1:$Z$53,$E$42,FALSE)</f>
        <v>1</v>
      </c>
      <c r="F15" s="27">
        <f>VLOOKUP($A15,September!$A$1:$Z$55,$F$42,FALSE)</f>
        <v>2</v>
      </c>
      <c r="G15" s="60">
        <f>VLOOKUP($A15,September!$A$1:$Z$55,$G$42,FALSE)</f>
        <v>0</v>
      </c>
      <c r="H15" s="12">
        <f t="shared" si="14"/>
        <v>7</v>
      </c>
      <c r="I15" s="12">
        <f t="shared" si="14"/>
        <v>8</v>
      </c>
      <c r="J15" s="37">
        <f t="shared" si="19"/>
        <v>-0.125</v>
      </c>
      <c r="K15" s="27">
        <f>VLOOKUP($A15,October!$A$1:$Z$55,$K$42,FALSE)</f>
        <v>5</v>
      </c>
      <c r="L15" s="60">
        <f>VLOOKUP($A15,October!$A$1:$Z$55,$L$42,FALSE)</f>
        <v>3</v>
      </c>
      <c r="M15" s="27">
        <f>VLOOKUP($A15,November!$A$1:$Z$55,$M$42,FALSE)</f>
        <v>2</v>
      </c>
      <c r="N15" s="60">
        <f>VLOOKUP($A15,November!$A$1:$Z$55,$N$42,FALSE)</f>
        <v>2</v>
      </c>
      <c r="O15" s="27">
        <f>VLOOKUP($A15,December!$A$1:$Z$55,$O$42,FALSE)</f>
        <v>0</v>
      </c>
      <c r="P15" s="60">
        <f>VLOOKUP($A15,December!$A$1:$Z$55,$P$42,FALSE)</f>
        <v>1</v>
      </c>
      <c r="Q15" s="21">
        <f t="shared" si="15"/>
        <v>7</v>
      </c>
      <c r="R15" s="21">
        <f t="shared" si="15"/>
        <v>6</v>
      </c>
      <c r="S15" s="37">
        <f t="shared" si="20"/>
        <v>0.16666666666666674</v>
      </c>
      <c r="T15" s="27">
        <f>VLOOKUP($A15,January!$A$1:$Z$55,$T$42,FALSE)</f>
        <v>5</v>
      </c>
      <c r="U15" s="60">
        <f>VLOOKUP($A15,January!$A$1:$Z$55,$U$42,FALSE)</f>
        <v>2</v>
      </c>
      <c r="V15" s="27">
        <f>VLOOKUP($A15,February!$A$1:$Z$55,$V$42,FALSE)</f>
        <v>1</v>
      </c>
      <c r="W15" s="60">
        <f>VLOOKUP($A15,February!$A$1:$Z$55,$W$42,FALSE)</f>
        <v>1</v>
      </c>
      <c r="X15" s="27">
        <f>VLOOKUP($A15,March!$A$1:$Z$55,$X$42,FALSE)</f>
        <v>2</v>
      </c>
      <c r="Y15" s="60">
        <f>VLOOKUP($A15,March!$A$1:$Z$55,$Y$42,FALSE)</f>
        <v>4</v>
      </c>
      <c r="Z15" s="21">
        <f t="shared" si="16"/>
        <v>8</v>
      </c>
      <c r="AA15" s="38">
        <f t="shared" si="16"/>
        <v>7</v>
      </c>
      <c r="AB15" s="65">
        <f t="shared" si="23"/>
        <v>0.14285714285714279</v>
      </c>
      <c r="AC15" s="27">
        <f>VLOOKUP($A15,April!$A$1:$Z$55,$AC$42,FALSE)</f>
        <v>1</v>
      </c>
      <c r="AD15" s="60">
        <f>VLOOKUP($A15,April!$A$1:$Z$55,$AD$42,FALSE)</f>
        <v>5</v>
      </c>
      <c r="AE15" s="27">
        <f>VLOOKUP($A15,May!$A$1:$Z$55,$AE$42,FALSE)</f>
        <v>3</v>
      </c>
      <c r="AF15" s="60">
        <f>VLOOKUP($A15,May!$A$1:$Z$55,$AF$42,FALSE)</f>
        <v>5</v>
      </c>
      <c r="AG15" s="27">
        <f>VLOOKUP($A15,June!$A$1:$Z$55,$AG$42,FALSE)</f>
        <v>0</v>
      </c>
      <c r="AH15" s="27">
        <f>VLOOKUP($A15,June!$A$1:$Z$55,$AH$42,FALSE)</f>
        <v>2</v>
      </c>
      <c r="AI15" s="21">
        <f t="shared" si="17"/>
        <v>4</v>
      </c>
      <c r="AJ15" s="21">
        <f t="shared" si="17"/>
        <v>12</v>
      </c>
      <c r="AK15" s="37">
        <f t="shared" si="21"/>
        <v>-0.66666666666666674</v>
      </c>
      <c r="AL15" s="17">
        <f t="shared" si="18"/>
        <v>26</v>
      </c>
      <c r="AM15" s="64">
        <f t="shared" si="18"/>
        <v>33</v>
      </c>
      <c r="AN15" s="37">
        <f t="shared" si="22"/>
        <v>-0.21212121212121215</v>
      </c>
    </row>
    <row r="16" spans="1:40" x14ac:dyDescent="0.3">
      <c r="A16" s="26" t="s">
        <v>23</v>
      </c>
      <c r="B16" s="27">
        <f>VLOOKUP($A16,July!$A$1:$Z$55,$B$42,FALSE)</f>
        <v>3</v>
      </c>
      <c r="C16" s="60">
        <f>VLOOKUP($A16,July!$A$1:$Z$55,$C$42,FALSE)</f>
        <v>5</v>
      </c>
      <c r="D16" s="27">
        <f>VLOOKUP($A16,August!$A$1:$Z$53,$D$42,FALSE)</f>
        <v>3</v>
      </c>
      <c r="E16" s="60">
        <f>VLOOKUP($A16,August!$A$1:$Z$53,$E$42,FALSE)</f>
        <v>6</v>
      </c>
      <c r="F16" s="27">
        <f>VLOOKUP($A16,September!$A$1:$Z$55,$F$42,FALSE)</f>
        <v>6</v>
      </c>
      <c r="G16" s="60">
        <f>VLOOKUP($A16,September!$A$1:$Z$55,$G$42,FALSE)</f>
        <v>6</v>
      </c>
      <c r="H16" s="12">
        <f t="shared" si="14"/>
        <v>12</v>
      </c>
      <c r="I16" s="12">
        <f t="shared" si="14"/>
        <v>17</v>
      </c>
      <c r="J16" s="37">
        <f t="shared" si="19"/>
        <v>-0.29411764705882348</v>
      </c>
      <c r="K16" s="27">
        <f>VLOOKUP($A16,October!$A$1:$Z$55,$K$42,FALSE)</f>
        <v>7</v>
      </c>
      <c r="L16" s="60">
        <f>VLOOKUP($A16,October!$A$1:$Z$55,$L$42,FALSE)</f>
        <v>7</v>
      </c>
      <c r="M16" s="27">
        <f>VLOOKUP($A16,November!$A$1:$Z$55,$M$42,FALSE)</f>
        <v>2</v>
      </c>
      <c r="N16" s="60">
        <f>VLOOKUP($A16,November!$A$1:$Z$55,$N$42,FALSE)</f>
        <v>3</v>
      </c>
      <c r="O16" s="27">
        <f>VLOOKUP($A16,December!$A$1:$Z$55,$O$42,FALSE)</f>
        <v>4</v>
      </c>
      <c r="P16" s="60">
        <f>VLOOKUP($A16,December!$A$1:$Z$55,$P$42,FALSE)</f>
        <v>2</v>
      </c>
      <c r="Q16" s="21">
        <f t="shared" si="15"/>
        <v>13</v>
      </c>
      <c r="R16" s="21">
        <f t="shared" si="15"/>
        <v>12</v>
      </c>
      <c r="S16" s="37">
        <f t="shared" si="20"/>
        <v>8.3333333333333259E-2</v>
      </c>
      <c r="T16" s="27">
        <f>VLOOKUP($A16,January!$A$1:$Z$55,$T$42,FALSE)</f>
        <v>5</v>
      </c>
      <c r="U16" s="60">
        <f>VLOOKUP($A16,January!$A$1:$Z$55,$U$42,FALSE)</f>
        <v>3</v>
      </c>
      <c r="V16" s="27">
        <f>VLOOKUP($A16,February!$A$1:$Z$55,$V$42,FALSE)</f>
        <v>5</v>
      </c>
      <c r="W16" s="60">
        <f>VLOOKUP($A16,February!$A$1:$Z$55,$W$42,FALSE)</f>
        <v>1</v>
      </c>
      <c r="X16" s="27">
        <f>VLOOKUP($A16,March!$A$1:$Z$55,$X$42,FALSE)</f>
        <v>5</v>
      </c>
      <c r="Y16" s="60">
        <f>VLOOKUP($A16,March!$A$1:$Z$55,$Y$42,FALSE)</f>
        <v>7</v>
      </c>
      <c r="Z16" s="21">
        <f t="shared" si="16"/>
        <v>15</v>
      </c>
      <c r="AA16" s="38">
        <f t="shared" si="16"/>
        <v>11</v>
      </c>
      <c r="AB16" s="65">
        <f t="shared" si="23"/>
        <v>0.36363636363636354</v>
      </c>
      <c r="AC16" s="27">
        <f>VLOOKUP($A16,April!$A$1:$Z$55,$AC$42,FALSE)</f>
        <v>4</v>
      </c>
      <c r="AD16" s="60">
        <f>VLOOKUP($A16,April!$A$1:$Z$55,$AD$42,FALSE)</f>
        <v>7</v>
      </c>
      <c r="AE16" s="27">
        <f>VLOOKUP($A16,May!$A$1:$Z$55,$AE$42,FALSE)</f>
        <v>2</v>
      </c>
      <c r="AF16" s="60">
        <f>VLOOKUP($A16,May!$A$1:$Z$55,$AF$42,FALSE)</f>
        <v>8</v>
      </c>
      <c r="AG16" s="27">
        <f>VLOOKUP($A16,June!$A$1:$Z$55,$AG$42,FALSE)</f>
        <v>0</v>
      </c>
      <c r="AH16" s="27">
        <f>VLOOKUP($A16,June!$A$1:$Z$55,$AH$42,FALSE)</f>
        <v>8</v>
      </c>
      <c r="AI16" s="21">
        <f t="shared" si="17"/>
        <v>6</v>
      </c>
      <c r="AJ16" s="21">
        <f t="shared" si="17"/>
        <v>23</v>
      </c>
      <c r="AK16" s="37">
        <f t="shared" si="21"/>
        <v>-0.73913043478260865</v>
      </c>
      <c r="AL16" s="17">
        <f t="shared" si="18"/>
        <v>46</v>
      </c>
      <c r="AM16" s="64">
        <f t="shared" si="18"/>
        <v>63</v>
      </c>
      <c r="AN16" s="37">
        <f t="shared" si="22"/>
        <v>-0.26984126984126988</v>
      </c>
    </row>
    <row r="17" spans="1:40" x14ac:dyDescent="0.3">
      <c r="A17" s="26" t="s">
        <v>24</v>
      </c>
      <c r="B17" s="27">
        <f>VLOOKUP($A17,July!$A$1:$Z$55,$B$42,FALSE)</f>
        <v>141</v>
      </c>
      <c r="C17" s="60">
        <f>VLOOKUP($A17,July!$A$1:$Z$55,$C$42,FALSE)</f>
        <v>153</v>
      </c>
      <c r="D17" s="27">
        <f>VLOOKUP($A17,August!$A$1:$Z$53,$D$42,FALSE)</f>
        <v>23</v>
      </c>
      <c r="E17" s="60">
        <f>VLOOKUP($A17,August!$A$1:$Z$53,$E$42,FALSE)</f>
        <v>124</v>
      </c>
      <c r="F17" s="27">
        <f>VLOOKUP($A17,September!$A$1:$Z$55,$F$42,FALSE)</f>
        <v>302</v>
      </c>
      <c r="G17" s="60">
        <f>VLOOKUP($A17,September!$A$1:$Z$55,$G$42,FALSE)</f>
        <v>658</v>
      </c>
      <c r="H17" s="12">
        <f t="shared" si="14"/>
        <v>466</v>
      </c>
      <c r="I17" s="12">
        <f t="shared" si="14"/>
        <v>935</v>
      </c>
      <c r="J17" s="37">
        <f t="shared" si="19"/>
        <v>-0.50160427807486629</v>
      </c>
      <c r="K17" s="27">
        <f>VLOOKUP($A17,October!$A$1:$Z$55,$K$42,FALSE)</f>
        <v>219</v>
      </c>
      <c r="L17" s="60">
        <f>VLOOKUP($A17,October!$A$1:$Z$55,$L$42,FALSE)</f>
        <v>151</v>
      </c>
      <c r="M17" s="27">
        <f>VLOOKUP($A17,November!$A$1:$Z$55,$M$42,FALSE)</f>
        <v>24</v>
      </c>
      <c r="N17" s="60">
        <f>VLOOKUP($A17,November!$A$1:$Z$55,$N$42,FALSE)</f>
        <v>28</v>
      </c>
      <c r="O17" s="27">
        <f>VLOOKUP($A17,December!$A$1:$Z$55,$O$42,FALSE)</f>
        <v>74</v>
      </c>
      <c r="P17" s="60">
        <f>VLOOKUP($A17,December!$A$1:$Z$55,$P$42,FALSE)</f>
        <v>25</v>
      </c>
      <c r="Q17" s="21">
        <f t="shared" si="15"/>
        <v>317</v>
      </c>
      <c r="R17" s="21">
        <f t="shared" si="15"/>
        <v>204</v>
      </c>
      <c r="S17" s="37">
        <f t="shared" si="20"/>
        <v>0.55392156862745101</v>
      </c>
      <c r="T17" s="27">
        <f>VLOOKUP($A17,January!$A$1:$Z$55,$T$42,FALSE)</f>
        <v>130</v>
      </c>
      <c r="U17" s="60">
        <f>VLOOKUP($A17,January!$A$1:$Z$55,$U$42,FALSE)</f>
        <v>130</v>
      </c>
      <c r="V17" s="27">
        <f>VLOOKUP($A17,February!$A$1:$Z$55,$V$42,FALSE)</f>
        <v>205</v>
      </c>
      <c r="W17" s="60">
        <f>VLOOKUP($A17,February!$A$1:$Z$55,$W$42,FALSE)</f>
        <v>24</v>
      </c>
      <c r="X17" s="27">
        <f>VLOOKUP($A17,March!$A$1:$Z$55,$X$42,FALSE)</f>
        <v>43</v>
      </c>
      <c r="Y17" s="60">
        <f>VLOOKUP($A17,March!$A$1:$Z$55,$Y$42,FALSE)</f>
        <v>65</v>
      </c>
      <c r="Z17" s="21">
        <f t="shared" si="16"/>
        <v>378</v>
      </c>
      <c r="AA17" s="38">
        <f t="shared" si="16"/>
        <v>219</v>
      </c>
      <c r="AB17" s="65">
        <f t="shared" si="23"/>
        <v>0.72602739726027399</v>
      </c>
      <c r="AC17" s="27">
        <f>VLOOKUP($A17,April!$A$1:$Z$55,$AC$42,FALSE)</f>
        <v>167</v>
      </c>
      <c r="AD17" s="60">
        <f>VLOOKUP($A17,April!$A$1:$Z$55,$AD$42,FALSE)</f>
        <v>206</v>
      </c>
      <c r="AE17" s="27">
        <f>VLOOKUP($A17,May!$A$1:$Z$55,$AE$42,FALSE)</f>
        <v>55</v>
      </c>
      <c r="AF17" s="60">
        <f>VLOOKUP($A17,May!$A$1:$Z$55,$AF$42,FALSE)</f>
        <v>87</v>
      </c>
      <c r="AG17" s="27">
        <f>VLOOKUP($A17,June!$A$1:$Z$55,$AG$42,FALSE)</f>
        <v>0</v>
      </c>
      <c r="AH17" s="27">
        <f>VLOOKUP($A17,June!$A$1:$Z$55,$AH$42,FALSE)</f>
        <v>101</v>
      </c>
      <c r="AI17" s="21">
        <f t="shared" si="17"/>
        <v>222</v>
      </c>
      <c r="AJ17" s="21">
        <f t="shared" si="17"/>
        <v>394</v>
      </c>
      <c r="AK17" s="37">
        <f t="shared" si="21"/>
        <v>-0.43654822335025378</v>
      </c>
      <c r="AL17" s="17">
        <f t="shared" si="18"/>
        <v>1383</v>
      </c>
      <c r="AM17" s="64">
        <f t="shared" si="18"/>
        <v>1752</v>
      </c>
      <c r="AN17" s="37">
        <f t="shared" si="22"/>
        <v>-0.21061643835616439</v>
      </c>
    </row>
    <row r="18" spans="1:40" x14ac:dyDescent="0.3">
      <c r="A18" s="26" t="s">
        <v>25</v>
      </c>
      <c r="B18" s="27">
        <f>VLOOKUP($A18,July!$A$1:$Z$55,$B$42,FALSE)</f>
        <v>237</v>
      </c>
      <c r="C18" s="60">
        <f>VLOOKUP($A18,July!$A$1:$Z$55,$C$42,FALSE)</f>
        <v>305.5</v>
      </c>
      <c r="D18" s="27">
        <f>VLOOKUP($A18,August!$A$1:$Z$53,$D$42,FALSE)</f>
        <v>21.5</v>
      </c>
      <c r="E18" s="60">
        <f>VLOOKUP($A18,August!$A$1:$Z$53,$E$42,FALSE)</f>
        <v>163.5</v>
      </c>
      <c r="F18" s="27">
        <f>VLOOKUP($A18,September!$A$1:$Z$55,$F$42,FALSE)</f>
        <v>1738</v>
      </c>
      <c r="G18" s="60">
        <f>VLOOKUP($A18,September!$A$1:$Z$55,$G$42,FALSE)</f>
        <v>4609</v>
      </c>
      <c r="H18" s="12">
        <f t="shared" si="14"/>
        <v>1996.5</v>
      </c>
      <c r="I18" s="12">
        <f t="shared" si="14"/>
        <v>5078</v>
      </c>
      <c r="J18" s="37">
        <f t="shared" si="19"/>
        <v>-0.60683339897597477</v>
      </c>
      <c r="K18" s="27">
        <f>VLOOKUP($A18,October!$A$1:$Z$55,$K$42,FALSE)</f>
        <v>301</v>
      </c>
      <c r="L18" s="60">
        <f>VLOOKUP($A18,October!$A$1:$Z$55,$L$42,FALSE)</f>
        <v>253.5</v>
      </c>
      <c r="M18" s="27">
        <f>VLOOKUP($A18,November!$A$1:$Z$55,$M$42,FALSE)</f>
        <v>24</v>
      </c>
      <c r="N18" s="60">
        <f>VLOOKUP($A18,November!$A$1:$Z$55,$N$42,FALSE)</f>
        <v>30.5</v>
      </c>
      <c r="O18" s="27">
        <f>VLOOKUP($A18,December!$A$1:$Z$55,$O$42,FALSE)</f>
        <v>79</v>
      </c>
      <c r="P18" s="60">
        <f>VLOOKUP($A18,December!$A$1:$Z$55,$P$42,FALSE)</f>
        <v>25</v>
      </c>
      <c r="Q18" s="21">
        <f t="shared" si="15"/>
        <v>404</v>
      </c>
      <c r="R18" s="21">
        <f t="shared" si="15"/>
        <v>309</v>
      </c>
      <c r="S18" s="37">
        <f t="shared" si="20"/>
        <v>0.30744336569579289</v>
      </c>
      <c r="T18" s="27">
        <f>VLOOKUP($A18,January!$A$1:$Z$55,$T$42,FALSE)</f>
        <v>234.5</v>
      </c>
      <c r="U18" s="60">
        <f>VLOOKUP($A18,January!$A$1:$Z$55,$U$42,FALSE)</f>
        <v>240.5</v>
      </c>
      <c r="V18" s="27">
        <f>VLOOKUP($A18,February!$A$1:$Z$55,$V$42,FALSE)</f>
        <v>314</v>
      </c>
      <c r="W18" s="60">
        <f>VLOOKUP($A18,February!$A$1:$Z$55,$W$42,FALSE)</f>
        <v>31</v>
      </c>
      <c r="X18" s="27">
        <f>VLOOKUP($A18,March!$A$1:$Z$55,$X$42,FALSE)</f>
        <v>64.5</v>
      </c>
      <c r="Y18" s="60">
        <f>VLOOKUP($A18,March!$A$1:$Z$55,$Y$42,FALSE)</f>
        <v>96</v>
      </c>
      <c r="Z18" s="21">
        <f t="shared" si="16"/>
        <v>613</v>
      </c>
      <c r="AA18" s="38">
        <f t="shared" si="16"/>
        <v>367.5</v>
      </c>
      <c r="AB18" s="65">
        <f t="shared" si="23"/>
        <v>0.66802721088435368</v>
      </c>
      <c r="AC18" s="27">
        <f>VLOOKUP($A18,April!$A$1:$Z$55,$AC$42,FALSE)</f>
        <v>286</v>
      </c>
      <c r="AD18" s="60">
        <f>VLOOKUP($A18,April!$A$1:$Z$55,$AD$42,FALSE)</f>
        <v>510</v>
      </c>
      <c r="AE18" s="27">
        <f>VLOOKUP($A18,May!$A$1:$Z$55,$AE$42,FALSE)</f>
        <v>61</v>
      </c>
      <c r="AF18" s="60">
        <f>VLOOKUP($A18,May!$A$1:$Z$55,$AF$42,FALSE)</f>
        <v>87</v>
      </c>
      <c r="AG18" s="27">
        <f>VLOOKUP($A18,June!$A$1:$Z$55,$AG$42,FALSE)</f>
        <v>0</v>
      </c>
      <c r="AH18" s="27">
        <f>VLOOKUP($A18,June!$A$1:$Z$55,$AH$42,FALSE)</f>
        <v>156</v>
      </c>
      <c r="AI18" s="21">
        <f t="shared" si="17"/>
        <v>347</v>
      </c>
      <c r="AJ18" s="21">
        <f t="shared" si="17"/>
        <v>753</v>
      </c>
      <c r="AK18" s="37">
        <f t="shared" si="21"/>
        <v>-0.53917662682602918</v>
      </c>
      <c r="AL18" s="17">
        <f t="shared" si="18"/>
        <v>3360.5</v>
      </c>
      <c r="AM18" s="64">
        <f t="shared" si="18"/>
        <v>6507.5</v>
      </c>
      <c r="AN18" s="37">
        <f t="shared" si="22"/>
        <v>-0.48359585094122171</v>
      </c>
    </row>
    <row r="19" spans="1:40" x14ac:dyDescent="0.3">
      <c r="A19" s="26"/>
      <c r="B19" s="24"/>
      <c r="C19" s="60"/>
      <c r="D19" s="28"/>
      <c r="E19" s="47"/>
      <c r="F19" s="27"/>
      <c r="G19" s="60"/>
      <c r="H19" s="21"/>
      <c r="I19" s="21"/>
      <c r="J19" s="47"/>
      <c r="K19" s="27"/>
      <c r="L19" s="60"/>
      <c r="M19" s="27"/>
      <c r="N19" s="60"/>
      <c r="O19" s="27"/>
      <c r="P19" s="60"/>
      <c r="Q19" s="22"/>
      <c r="R19" s="22"/>
      <c r="S19" s="23"/>
      <c r="T19" s="27"/>
      <c r="U19" s="60"/>
      <c r="V19" s="27"/>
      <c r="W19" s="60"/>
      <c r="X19" s="27"/>
      <c r="Y19" s="60"/>
      <c r="Z19" s="21"/>
      <c r="AA19" s="38"/>
      <c r="AB19" s="22"/>
      <c r="AC19" s="27"/>
      <c r="AD19" s="60"/>
      <c r="AE19" s="27"/>
      <c r="AF19" s="60"/>
      <c r="AG19" s="27"/>
      <c r="AH19" s="27"/>
      <c r="AI19" s="21"/>
      <c r="AJ19" s="21"/>
      <c r="AK19" s="37"/>
      <c r="AL19" s="17"/>
      <c r="AM19" s="64"/>
      <c r="AN19" s="23"/>
    </row>
    <row r="20" spans="1:40" x14ac:dyDescent="0.3">
      <c r="A20" s="41" t="s">
        <v>26</v>
      </c>
      <c r="B20" s="30"/>
      <c r="C20" s="60"/>
      <c r="D20" s="29"/>
      <c r="E20" s="46"/>
      <c r="F20" s="30"/>
      <c r="G20" s="60"/>
      <c r="H20" s="42"/>
      <c r="I20" s="42"/>
      <c r="J20" s="46"/>
      <c r="K20" s="30"/>
      <c r="L20" s="60"/>
      <c r="M20" s="30"/>
      <c r="N20" s="60"/>
      <c r="O20" s="30"/>
      <c r="P20" s="60"/>
      <c r="Q20" s="22"/>
      <c r="R20" s="22"/>
      <c r="S20" s="23"/>
      <c r="T20" s="30"/>
      <c r="U20" s="60"/>
      <c r="V20" s="30"/>
      <c r="W20" s="60"/>
      <c r="X20" s="30"/>
      <c r="Y20" s="60"/>
      <c r="Z20" s="42"/>
      <c r="AA20" s="38"/>
      <c r="AB20" s="22"/>
      <c r="AC20" s="30"/>
      <c r="AD20" s="60"/>
      <c r="AE20" s="30"/>
      <c r="AF20" s="60"/>
      <c r="AG20" s="30"/>
      <c r="AH20" s="30"/>
      <c r="AI20" s="42"/>
      <c r="AJ20" s="42"/>
      <c r="AK20" s="37"/>
      <c r="AL20" s="17"/>
      <c r="AM20" s="64"/>
      <c r="AN20" s="23"/>
    </row>
    <row r="21" spans="1:40" x14ac:dyDescent="0.3">
      <c r="A21" s="26" t="s">
        <v>27</v>
      </c>
      <c r="B21" s="27">
        <f>VLOOKUP($A21,July!$A$1:$Z$55,$B$42,FALSE)</f>
        <v>441</v>
      </c>
      <c r="C21" s="60">
        <f>VLOOKUP($A21,July!$A$1:$Z$55,$C$42,FALSE)</f>
        <v>295</v>
      </c>
      <c r="D21" s="27">
        <f>VLOOKUP($A21,August!$A$1:$Z$53,$D$42,FALSE)</f>
        <v>275</v>
      </c>
      <c r="E21" s="60">
        <f>VLOOKUP($A21,August!$A$1:$Z$53,$E$42,FALSE)</f>
        <v>352</v>
      </c>
      <c r="F21" s="27">
        <f>VLOOKUP($A21,September!$A$1:$Z$55,$F$42,FALSE)</f>
        <v>317</v>
      </c>
      <c r="G21" s="60">
        <f>VLOOKUP($A21,September!$A$1:$Z$55,$G$42,FALSE)</f>
        <v>270</v>
      </c>
      <c r="H21" s="12">
        <f t="shared" ref="H21:I23" si="24">SUM(B21+D21+F21)</f>
        <v>1033</v>
      </c>
      <c r="I21" s="12">
        <f t="shared" si="24"/>
        <v>917</v>
      </c>
      <c r="J21" s="37">
        <f>SUM(H21/I21)-1</f>
        <v>0.12649945474372948</v>
      </c>
      <c r="K21" s="27">
        <f>VLOOKUP($A21,October!$A$1:$Z$55,$K$42,FALSE)</f>
        <v>336</v>
      </c>
      <c r="L21" s="60">
        <f>VLOOKUP($A21,October!$A$1:$Z$55,$L$42,FALSE)</f>
        <v>275</v>
      </c>
      <c r="M21" s="27">
        <f>VLOOKUP($A21,November!$A$1:$Z$55,$M$42,FALSE)</f>
        <v>387</v>
      </c>
      <c r="N21" s="60">
        <f>VLOOKUP($A21,November!$A$1:$Z$55,$N$42,FALSE)</f>
        <v>246</v>
      </c>
      <c r="O21" s="27">
        <f>VLOOKUP($A21,December!$A$1:$Z$55,$O$42,FALSE)</f>
        <v>371</v>
      </c>
      <c r="P21" s="60">
        <f>VLOOKUP($A21,December!$A$1:$Z$55,$P$42,FALSE)</f>
        <v>199</v>
      </c>
      <c r="Q21" s="21">
        <f>SUM(K21+M21+O21)</f>
        <v>1094</v>
      </c>
      <c r="R21" s="21">
        <f t="shared" ref="R21:R22" si="25">SUM(L21+N21+P21)</f>
        <v>720</v>
      </c>
      <c r="S21" s="37">
        <f>SUM(Q21/R21)-1</f>
        <v>0.51944444444444438</v>
      </c>
      <c r="T21" s="27">
        <f>VLOOKUP($A21,January!$A$1:$Z$55,$T$42,FALSE)</f>
        <v>272</v>
      </c>
      <c r="U21" s="60">
        <f>VLOOKUP($A21,January!$A$1:$Z$55,$U$42,FALSE)</f>
        <v>218</v>
      </c>
      <c r="V21" s="27">
        <f>VLOOKUP($A21,February!$A$1:$Z$55,$V$42,FALSE)</f>
        <v>336</v>
      </c>
      <c r="W21" s="60">
        <f>VLOOKUP($A21,February!$A$1:$Z$55,$W$42,FALSE)</f>
        <v>213</v>
      </c>
      <c r="X21" s="27">
        <f>VLOOKUP($A21,March!$A$1:$Z$55,$X$42,FALSE)</f>
        <v>331</v>
      </c>
      <c r="Y21" s="60">
        <f>VLOOKUP($A21,March!$A$1:$Z$55,$Y$42,FALSE)</f>
        <v>286</v>
      </c>
      <c r="Z21" s="21">
        <f>SUM(T21+V21+X21)</f>
        <v>939</v>
      </c>
      <c r="AA21" s="38">
        <f>SUM(U21+W21+Y21)</f>
        <v>717</v>
      </c>
      <c r="AB21" s="65">
        <f>SUM(Z21/AA21)-1</f>
        <v>0.30962343096234313</v>
      </c>
      <c r="AC21" s="27">
        <f>VLOOKUP($A21,April!$A$1:$Z$55,$AC$42,FALSE)</f>
        <v>301</v>
      </c>
      <c r="AD21" s="60">
        <f>VLOOKUP($A21,April!$A$1:$Z$55,$AD$42,FALSE)</f>
        <v>299</v>
      </c>
      <c r="AE21" s="27">
        <f>VLOOKUP($A21,May!$A$1:$Z$55,$AE$42,FALSE)</f>
        <v>265</v>
      </c>
      <c r="AF21" s="60">
        <f>VLOOKUP($A21,May!$A$1:$Z$55,$AF$42,FALSE)</f>
        <v>333</v>
      </c>
      <c r="AG21" s="27">
        <f>VLOOKUP($A21,June!$A$1:$Z$55,$AG$42,FALSE)</f>
        <v>0</v>
      </c>
      <c r="AH21" s="27">
        <f>VLOOKUP($A21,June!$A$1:$Z$55,$AH$42,FALSE)</f>
        <v>230</v>
      </c>
      <c r="AI21" s="21">
        <f>SUM(AC21+AE21+AG21)</f>
        <v>566</v>
      </c>
      <c r="AJ21" s="21">
        <f>SUM(AD21+AF21+AH21)</f>
        <v>862</v>
      </c>
      <c r="AK21" s="37">
        <f>SUM(AI21/AJ21)-1</f>
        <v>-0.34338747099767986</v>
      </c>
      <c r="AL21" s="17">
        <f>SUM(H21+Q21+Z21+AI21)</f>
        <v>3632</v>
      </c>
      <c r="AM21" s="64">
        <f>SUM(I21+R21+AA21+AJ21)</f>
        <v>3216</v>
      </c>
      <c r="AN21" s="37">
        <f>SUM(AL21/AM21)-1</f>
        <v>0.12935323383084585</v>
      </c>
    </row>
    <row r="22" spans="1:40" x14ac:dyDescent="0.3">
      <c r="A22" s="26" t="s">
        <v>28</v>
      </c>
      <c r="B22" s="27">
        <f>VLOOKUP($A22,July!$A$1:$Z$55,$B$42,FALSE)</f>
        <v>440</v>
      </c>
      <c r="C22" s="60">
        <f>VLOOKUP($A22,July!$A$1:$Z$55,$C$42,FALSE)</f>
        <v>302</v>
      </c>
      <c r="D22" s="27">
        <f>VLOOKUP($A22,August!$A$1:$Z$53,$D$42,FALSE)</f>
        <v>298</v>
      </c>
      <c r="E22" s="60">
        <f>VLOOKUP($A22,August!$A$1:$Z$53,$E$42,FALSE)</f>
        <v>344</v>
      </c>
      <c r="F22" s="27">
        <f>VLOOKUP($A22,September!$A$1:$Z$55,$F$42,FALSE)</f>
        <v>286</v>
      </c>
      <c r="G22" s="60">
        <f>VLOOKUP($A22,September!$A$1:$Z$55,$G$42,FALSE)</f>
        <v>273</v>
      </c>
      <c r="H22" s="12">
        <f t="shared" si="24"/>
        <v>1024</v>
      </c>
      <c r="I22" s="12">
        <f t="shared" si="24"/>
        <v>919</v>
      </c>
      <c r="J22" s="37">
        <f>SUM(H22/I22)-1</f>
        <v>0.1142546245919478</v>
      </c>
      <c r="K22" s="27">
        <f>VLOOKUP($A22,October!$A$1:$Z$55,$K$42,FALSE)</f>
        <v>341</v>
      </c>
      <c r="L22" s="60">
        <f>VLOOKUP($A22,October!$A$1:$Z$55,$L$42,FALSE)</f>
        <v>256</v>
      </c>
      <c r="M22" s="27">
        <f>VLOOKUP($A22,November!$A$1:$Z$55,$M$42,FALSE)</f>
        <v>353</v>
      </c>
      <c r="N22" s="60">
        <f>VLOOKUP($A22,November!$A$1:$Z$55,$N$42,FALSE)</f>
        <v>237</v>
      </c>
      <c r="O22" s="27">
        <f>VLOOKUP($A22,December!$A$1:$Z$55,$O$42,FALSE)</f>
        <v>364</v>
      </c>
      <c r="P22" s="60">
        <f>VLOOKUP($A22,December!$A$1:$Z$55,$P$42,FALSE)</f>
        <v>227</v>
      </c>
      <c r="Q22" s="21">
        <f>SUM(K22+M22+O22)</f>
        <v>1058</v>
      </c>
      <c r="R22" s="21">
        <f t="shared" si="25"/>
        <v>720</v>
      </c>
      <c r="S22" s="37">
        <f>SUM(Q22/R22)-1</f>
        <v>0.46944444444444455</v>
      </c>
      <c r="T22" s="27">
        <f>VLOOKUP($A22,January!$A$1:$Z$55,$T$42,FALSE)</f>
        <v>325</v>
      </c>
      <c r="U22" s="60">
        <f>VLOOKUP($A22,January!$A$1:$Z$55,$U$42,FALSE)</f>
        <v>208</v>
      </c>
      <c r="V22" s="27">
        <f>VLOOKUP($A22,February!$A$1:$Z$55,$V$42,FALSE)</f>
        <v>326</v>
      </c>
      <c r="W22" s="60">
        <f>VLOOKUP($A22,February!$A$1:$Z$55,$W$42,FALSE)</f>
        <v>220</v>
      </c>
      <c r="X22" s="27">
        <f>VLOOKUP($A22,March!$A$1:$Z$55,$X$42,FALSE)</f>
        <v>281</v>
      </c>
      <c r="Y22" s="60">
        <f>VLOOKUP($A22,March!$A$1:$Z$55,$Y$42,FALSE)</f>
        <v>295</v>
      </c>
      <c r="Z22" s="21">
        <f>SUM(T22+V22+X22)</f>
        <v>932</v>
      </c>
      <c r="AA22" s="38">
        <f>SUM(U22+W22+Y22)</f>
        <v>723</v>
      </c>
      <c r="AB22" s="65">
        <f>SUM(Z22/AA22)-1</f>
        <v>0.28907330567081613</v>
      </c>
      <c r="AC22" s="27">
        <f>VLOOKUP($A22,April!$A$1:$Z$55,$AC$42,FALSE)</f>
        <v>301</v>
      </c>
      <c r="AD22" s="60">
        <f>VLOOKUP($A22,April!$A$1:$Z$55,$AD$42,FALSE)</f>
        <v>279</v>
      </c>
      <c r="AE22" s="27">
        <f>VLOOKUP($A22,May!$A$1:$Z$55,$AE$42,FALSE)</f>
        <v>308</v>
      </c>
      <c r="AF22" s="60">
        <f>VLOOKUP($A22,May!$A$1:$Z$55,$AF$42,FALSE)</f>
        <v>311</v>
      </c>
      <c r="AG22" s="27">
        <f>VLOOKUP($A22,June!$A$1:$Z$55,$AG$42,FALSE)</f>
        <v>0</v>
      </c>
      <c r="AH22" s="27">
        <f>VLOOKUP($A22,June!$A$1:$Z$55,$AH$42,FALSE)</f>
        <v>273</v>
      </c>
      <c r="AI22" s="21">
        <f>SUM(AC22+AE22+AG22)</f>
        <v>609</v>
      </c>
      <c r="AJ22" s="21">
        <f>SUM(AD22+AF22+AH22)</f>
        <v>863</v>
      </c>
      <c r="AK22" s="37">
        <f t="shared" ref="AK22:AK23" si="26">SUM(AI22/AJ22)-1</f>
        <v>-0.29432213209733493</v>
      </c>
      <c r="AL22" s="17">
        <f>SUM(H22+Q22+Z22+AI22)</f>
        <v>3623</v>
      </c>
      <c r="AM22" s="64">
        <f>SUM(I22+R22+AA22+AJ22)</f>
        <v>3225</v>
      </c>
      <c r="AN22" s="37">
        <f>SUM(AL22/AM22)-1</f>
        <v>0.12341085271317831</v>
      </c>
    </row>
    <row r="23" spans="1:40" hidden="1" x14ac:dyDescent="0.3">
      <c r="A23" s="26" t="s">
        <v>29</v>
      </c>
      <c r="B23" s="27">
        <f>VLOOKUP($A23,July!$A$1:$Z$55,$B$42,FALSE)</f>
        <v>0</v>
      </c>
      <c r="C23" s="60">
        <f>VLOOKUP($A23,July!$A$1:$Z$55,$C$42,FALSE)</f>
        <v>0</v>
      </c>
      <c r="D23" s="27">
        <f>VLOOKUP($A23,August!$A$1:$Z$53,$D$42,FALSE)</f>
        <v>0</v>
      </c>
      <c r="E23" s="60">
        <f>August!F23</f>
        <v>0</v>
      </c>
      <c r="F23" s="27">
        <f>VLOOKUP($A23,September!$A$1:$Z$55,$F$42,FALSE)</f>
        <v>0</v>
      </c>
      <c r="G23" s="60">
        <f>VLOOKUP($A23,September!$A$1:$Z$55,$G$42,FALSE)</f>
        <v>0</v>
      </c>
      <c r="H23" s="12">
        <f t="shared" si="24"/>
        <v>0</v>
      </c>
      <c r="I23" s="12">
        <f t="shared" si="24"/>
        <v>0</v>
      </c>
      <c r="J23" s="47"/>
      <c r="K23" s="27">
        <f>VLOOKUP($A23,October!$A$1:$Z$55,$K$42,FALSE)</f>
        <v>0</v>
      </c>
      <c r="L23" s="60">
        <f>VLOOKUP($A23,October!$A$1:$Z$55,$L$42,FALSE)</f>
        <v>0</v>
      </c>
      <c r="M23" s="27">
        <f>VLOOKUP($A23,November!$A$1:$Z$55,$M$42,FALSE)</f>
        <v>0</v>
      </c>
      <c r="N23" s="60">
        <f>VLOOKUP($A23,November!$A$1:$Z$55,$N$42,FALSE)</f>
        <v>0</v>
      </c>
      <c r="O23" s="27">
        <f>VLOOKUP($A23,December!$A$1:$Z$55,$O$42,FALSE)</f>
        <v>0</v>
      </c>
      <c r="P23" s="60">
        <f>VLOOKUP($A23,December!$A$1:$Z$55,$P$42,FALSE)</f>
        <v>0</v>
      </c>
      <c r="Q23" s="21"/>
      <c r="R23" s="21"/>
      <c r="S23" s="38"/>
      <c r="T23" s="27">
        <f>VLOOKUP($A23,January!$A$1:$Z$55,$T$42,FALSE)</f>
        <v>0</v>
      </c>
      <c r="U23" s="60">
        <f>VLOOKUP($A23,January!$A$1:$Z$55,$U$42,FALSE)</f>
        <v>0</v>
      </c>
      <c r="V23" s="27">
        <f>VLOOKUP($A23,February!$A$1:$Z$55,$V$42,FALSE)</f>
        <v>0</v>
      </c>
      <c r="W23" s="60">
        <f>VLOOKUP($A23,February!$A$1:$Z$55,$W$42,FALSE)</f>
        <v>0</v>
      </c>
      <c r="X23" s="27">
        <f>VLOOKUP($A23,March!$A$1:$Z$55,$X$42,FALSE)</f>
        <v>0</v>
      </c>
      <c r="Y23" s="60">
        <f>VLOOKUP($A23,March!$A$1:$Z$55,$Y$42,FALSE)</f>
        <v>0</v>
      </c>
      <c r="Z23" s="21"/>
      <c r="AA23" s="38"/>
      <c r="AB23" s="42"/>
      <c r="AC23" s="27">
        <f>VLOOKUP($A23,April!$A$1:$Z$55,$AC$42,FALSE)</f>
        <v>0</v>
      </c>
      <c r="AD23" s="60">
        <f>VLOOKUP($A23,April!$A$1:$Z$55,$AD$42,FALSE)</f>
        <v>0</v>
      </c>
      <c r="AE23" s="27">
        <f>VLOOKUP($A23,May!$A$1:$Z$55,$AE$42,FALSE)</f>
        <v>0</v>
      </c>
      <c r="AF23" s="60">
        <f>VLOOKUP($A23,May!$A$1:$Z$55,$AF$42,FALSE)</f>
        <v>0</v>
      </c>
      <c r="AG23" s="27">
        <f>VLOOKUP($A23,June!$A$1:$Z$55,$AG$42,FALSE)</f>
        <v>0</v>
      </c>
      <c r="AH23" s="27">
        <f>VLOOKUP($A23,June!$A$1:$Z$55,$AH$42,FALSE)</f>
        <v>0</v>
      </c>
      <c r="AI23" s="21"/>
      <c r="AJ23" s="21"/>
      <c r="AK23" s="37" t="e">
        <f t="shared" si="26"/>
        <v>#DIV/0!</v>
      </c>
      <c r="AL23" s="17"/>
      <c r="AM23" s="64">
        <f t="shared" ref="AM23" si="27">SUM(I23+R23+AA23)</f>
        <v>0</v>
      </c>
      <c r="AN23" s="48"/>
    </row>
    <row r="24" spans="1:40" x14ac:dyDescent="0.3">
      <c r="A24" s="26"/>
      <c r="B24" s="27"/>
      <c r="C24" s="60"/>
      <c r="D24" s="27"/>
      <c r="E24" s="60"/>
      <c r="F24" s="27"/>
      <c r="G24" s="60"/>
      <c r="H24" s="22"/>
      <c r="I24" s="22"/>
      <c r="J24" s="47"/>
      <c r="K24" s="27"/>
      <c r="L24" s="60"/>
      <c r="M24" s="27"/>
      <c r="N24" s="60"/>
      <c r="O24" s="27"/>
      <c r="P24" s="60"/>
      <c r="Q24" s="22"/>
      <c r="R24" s="22"/>
      <c r="S24" s="23"/>
      <c r="T24" s="27"/>
      <c r="U24" s="60"/>
      <c r="V24" s="27"/>
      <c r="W24" s="60"/>
      <c r="X24" s="27"/>
      <c r="Y24" s="60"/>
      <c r="Z24" s="21"/>
      <c r="AA24" s="38"/>
      <c r="AB24" s="22"/>
      <c r="AC24" s="27"/>
      <c r="AD24" s="60"/>
      <c r="AE24" s="27"/>
      <c r="AF24" s="60"/>
      <c r="AG24" s="27"/>
      <c r="AH24" s="27"/>
      <c r="AI24" s="21"/>
      <c r="AJ24" s="21"/>
      <c r="AK24" s="37"/>
      <c r="AL24" s="17"/>
      <c r="AM24" s="64"/>
      <c r="AN24" s="23"/>
    </row>
    <row r="25" spans="1:40" x14ac:dyDescent="0.3">
      <c r="A25" s="41" t="s">
        <v>30</v>
      </c>
      <c r="B25" s="30"/>
      <c r="C25" s="60"/>
      <c r="D25" s="29"/>
      <c r="E25" s="46"/>
      <c r="F25" s="30"/>
      <c r="G25" s="60"/>
      <c r="H25" s="22"/>
      <c r="I25" s="22"/>
      <c r="J25" s="46"/>
      <c r="K25" s="30"/>
      <c r="L25" s="60"/>
      <c r="M25" s="30"/>
      <c r="N25" s="60"/>
      <c r="O25" s="30"/>
      <c r="P25" s="60"/>
      <c r="Q25" s="22"/>
      <c r="R25" s="22"/>
      <c r="S25" s="23"/>
      <c r="T25" s="30"/>
      <c r="U25" s="60"/>
      <c r="V25" s="30"/>
      <c r="W25" s="60"/>
      <c r="X25" s="30"/>
      <c r="Y25" s="60"/>
      <c r="Z25" s="42"/>
      <c r="AA25" s="38"/>
      <c r="AB25" s="22"/>
      <c r="AC25" s="30"/>
      <c r="AD25" s="60"/>
      <c r="AE25" s="30"/>
      <c r="AF25" s="60"/>
      <c r="AG25" s="30"/>
      <c r="AH25" s="30"/>
      <c r="AI25" s="42"/>
      <c r="AJ25" s="42"/>
      <c r="AK25" s="37"/>
      <c r="AL25" s="17"/>
      <c r="AM25" s="64"/>
      <c r="AN25" s="23"/>
    </row>
    <row r="26" spans="1:40" x14ac:dyDescent="0.3">
      <c r="A26" s="16" t="s">
        <v>31</v>
      </c>
      <c r="B26" s="27">
        <f>VLOOKUP($A26,July!$A$1:$Z$55,$B$42,FALSE)</f>
        <v>1654</v>
      </c>
      <c r="C26" s="60">
        <f>VLOOKUP($A26,July!$A$1:$Z$55,$C$42,FALSE)</f>
        <v>1414</v>
      </c>
      <c r="D26" s="27">
        <f>VLOOKUP($A26,August!$A$1:$Z$53,$D$42,FALSE)</f>
        <v>1072</v>
      </c>
      <c r="E26" s="60">
        <f>VLOOKUP($A26,August!$A$1:$Z$53,$E$42,FALSE)</f>
        <v>1518</v>
      </c>
      <c r="F26" s="27">
        <f>VLOOKUP($A26,September!$A$1:$Z$55,$F$42,FALSE)</f>
        <v>1461</v>
      </c>
      <c r="G26" s="60">
        <f>VLOOKUP($A26,September!$A$1:$Z$55,$G$42,FALSE)</f>
        <v>1535</v>
      </c>
      <c r="H26" s="12">
        <f t="shared" ref="H26:H38" si="28">SUM(B26+D26+F26)</f>
        <v>4187</v>
      </c>
      <c r="I26" s="12">
        <f t="shared" ref="I26:I38" si="29">SUM(C26+E26+G26)</f>
        <v>4467</v>
      </c>
      <c r="J26" s="37">
        <f>SUM(H26/I26)-1</f>
        <v>-6.2681889411237979E-2</v>
      </c>
      <c r="K26" s="27">
        <f>VLOOKUP($A26,October!$A$1:$Z$55,$K$42,FALSE)</f>
        <v>1540</v>
      </c>
      <c r="L26" s="60">
        <f>VLOOKUP($A26,October!$A$1:$Z$55,$L$42,FALSE)</f>
        <v>1679</v>
      </c>
      <c r="M26" s="27">
        <f>VLOOKUP($A26,November!$A$1:$Z$55,$M$42,FALSE)</f>
        <v>1104</v>
      </c>
      <c r="N26" s="60">
        <f>VLOOKUP($A26,November!$A$1:$Z$55,$N$42,FALSE)</f>
        <v>1053</v>
      </c>
      <c r="O26" s="27">
        <f>VLOOKUP($A26,December!$A$1:$Z$55,$O$42,FALSE)</f>
        <v>1316</v>
      </c>
      <c r="P26" s="60">
        <f>VLOOKUP($A26,December!$A$1:$Z$55,$P$42,FALSE)</f>
        <v>1173</v>
      </c>
      <c r="Q26" s="21">
        <f t="shared" ref="Q26:R37" si="30">SUM(K26+M26+O26)</f>
        <v>3960</v>
      </c>
      <c r="R26" s="21">
        <f t="shared" si="30"/>
        <v>3905</v>
      </c>
      <c r="S26" s="37">
        <f>SUM(Q26/R26)-1</f>
        <v>1.4084507042253502E-2</v>
      </c>
      <c r="T26" s="27">
        <f>VLOOKUP($A26,January!$A$1:$Z$55,$T$42,FALSE)</f>
        <v>1273</v>
      </c>
      <c r="U26" s="60">
        <f>VLOOKUP($A26,January!$A$1:$Z$55,$U$42,FALSE)</f>
        <v>1635</v>
      </c>
      <c r="V26" s="27">
        <f>VLOOKUP($A26,February!$A$1:$Z$55,$V$42,FALSE)</f>
        <v>1470</v>
      </c>
      <c r="W26" s="60">
        <f>VLOOKUP($A26,February!$A$1:$Z$55,$W$42,FALSE)</f>
        <v>1366</v>
      </c>
      <c r="X26" s="27">
        <f>VLOOKUP($A26,March!$A$1:$Z$55,$X$42,FALSE)</f>
        <v>1263</v>
      </c>
      <c r="Y26" s="60">
        <f>VLOOKUP($A26,March!$A$1:$Z$55,$Y$42,FALSE)</f>
        <v>1386</v>
      </c>
      <c r="Z26" s="21">
        <f t="shared" ref="Z26:AA38" si="31">SUM(T26+V26+X26)</f>
        <v>4006</v>
      </c>
      <c r="AA26" s="38">
        <f>SUM(U26+W26+Y26)</f>
        <v>4387</v>
      </c>
      <c r="AB26" s="65">
        <f>SUM(Z26/AA26)-1</f>
        <v>-8.6847503989058605E-2</v>
      </c>
      <c r="AC26" s="27">
        <f>VLOOKUP($A26,April!$A$1:$Z$55,$AC$42,FALSE)</f>
        <v>1465</v>
      </c>
      <c r="AD26" s="60">
        <f>VLOOKUP($A26,April!$A$1:$Z$55,$AD$42,FALSE)</f>
        <v>1198</v>
      </c>
      <c r="AE26" s="27">
        <f>VLOOKUP($A26,May!$A$1:$Z$55,$AE$42,FALSE)</f>
        <v>1356</v>
      </c>
      <c r="AF26" s="60">
        <f>VLOOKUP($A26,May!$A$1:$Z$55,$AF$42,FALSE)</f>
        <v>1132</v>
      </c>
      <c r="AG26" s="27">
        <f>VLOOKUP($A26,June!$A$1:$Z$55,$AG$42,FALSE)</f>
        <v>0</v>
      </c>
      <c r="AH26" s="27">
        <f>VLOOKUP($A26,June!$A$1:$Z$55,$AH$42,FALSE)</f>
        <v>1351</v>
      </c>
      <c r="AI26" s="21">
        <f t="shared" ref="AI26:AJ37" si="32">SUM(AC26+AE26+AG26)</f>
        <v>2821</v>
      </c>
      <c r="AJ26" s="21">
        <f t="shared" si="32"/>
        <v>3681</v>
      </c>
      <c r="AK26" s="37">
        <f>SUM(AI26/AJ26)-1</f>
        <v>-0.23363216517250751</v>
      </c>
      <c r="AL26" s="17">
        <f t="shared" ref="AL26:AL37" si="33">SUM(H26+Q26+Z26+AI26)</f>
        <v>14974</v>
      </c>
      <c r="AM26" s="64">
        <f t="shared" ref="AM26:AM37" si="34">SUM(I26+R26+AA26+AJ26)</f>
        <v>16440</v>
      </c>
      <c r="AN26" s="37">
        <f>SUM(AL26/AM26)-1</f>
        <v>-8.9172749391727479E-2</v>
      </c>
    </row>
    <row r="27" spans="1:40" x14ac:dyDescent="0.3">
      <c r="A27" s="16" t="s">
        <v>32</v>
      </c>
      <c r="B27" s="27">
        <f>VLOOKUP($A27,July!$A$1:$Z$55,$B$42,FALSE)</f>
        <v>2499</v>
      </c>
      <c r="C27" s="60">
        <f>VLOOKUP($A27,July!$A$1:$Z$55,$C$42,FALSE)</f>
        <v>2895</v>
      </c>
      <c r="D27" s="27">
        <f>VLOOKUP($A27,August!$A$1:$Z$53,$D$42,FALSE)</f>
        <v>2306</v>
      </c>
      <c r="E27" s="60">
        <f>VLOOKUP($A27,August!$A$1:$Z$53,$E$42,FALSE)</f>
        <v>2209</v>
      </c>
      <c r="F27" s="27">
        <f>VLOOKUP($A27,September!$A$1:$Z$55,$F$42,FALSE)</f>
        <v>2753</v>
      </c>
      <c r="G27" s="60">
        <f>VLOOKUP($A27,September!$A$1:$Z$55,$G$42,FALSE)</f>
        <v>2154</v>
      </c>
      <c r="H27" s="12">
        <f t="shared" si="28"/>
        <v>7558</v>
      </c>
      <c r="I27" s="12">
        <f t="shared" si="29"/>
        <v>7258</v>
      </c>
      <c r="J27" s="37">
        <f t="shared" ref="J27:J38" si="35">SUM(H27/I27)-1</f>
        <v>4.1333700744006663E-2</v>
      </c>
      <c r="K27" s="27">
        <f>VLOOKUP($A27,October!$A$1:$Z$55,$K$42,FALSE)</f>
        <v>2079</v>
      </c>
      <c r="L27" s="60">
        <f>VLOOKUP($A27,October!$A$1:$Z$55,$L$42,FALSE)</f>
        <v>2569</v>
      </c>
      <c r="M27" s="27">
        <f>VLOOKUP($A27,November!$A$1:$Z$55,$M$42,FALSE)</f>
        <v>1977</v>
      </c>
      <c r="N27" s="60">
        <f>VLOOKUP($A27,November!$A$1:$Z$55,$N$42,FALSE)</f>
        <v>1964</v>
      </c>
      <c r="O27" s="27">
        <f>VLOOKUP($A27,December!$A$1:$Z$55,$O$42,FALSE)</f>
        <v>2092</v>
      </c>
      <c r="P27" s="60">
        <f>VLOOKUP($A27,December!$A$1:$Z$55,$P$42,FALSE)</f>
        <v>1468</v>
      </c>
      <c r="Q27" s="21">
        <f t="shared" si="30"/>
        <v>6148</v>
      </c>
      <c r="R27" s="21">
        <f t="shared" si="30"/>
        <v>6001</v>
      </c>
      <c r="S27" s="37">
        <f t="shared" ref="S27:S38" si="36">SUM(Q27/R27)-1</f>
        <v>2.4495917347108875E-2</v>
      </c>
      <c r="T27" s="27">
        <f>VLOOKUP($A27,January!$A$1:$Z$55,$T$42,FALSE)</f>
        <v>2174</v>
      </c>
      <c r="U27" s="60">
        <f>VLOOKUP($A27,January!$A$1:$Z$55,$U$42,FALSE)</f>
        <v>2310</v>
      </c>
      <c r="V27" s="27">
        <f>VLOOKUP($A27,February!$A$1:$Z$55,$V$42,FALSE)</f>
        <v>2016</v>
      </c>
      <c r="W27" s="60">
        <f>VLOOKUP($A27,February!$A$1:$Z$55,$W$42,FALSE)</f>
        <v>1832</v>
      </c>
      <c r="X27" s="27">
        <f>VLOOKUP($A27,March!$A$1:$Z$55,$X$42,FALSE)</f>
        <v>2188</v>
      </c>
      <c r="Y27" s="60">
        <f>VLOOKUP($A27,March!$A$1:$Z$55,$Y$42,FALSE)</f>
        <v>2581</v>
      </c>
      <c r="Z27" s="21">
        <f t="shared" si="31"/>
        <v>6378</v>
      </c>
      <c r="AA27" s="38">
        <f>SUM(U27+W27+Y27)</f>
        <v>6723</v>
      </c>
      <c r="AB27" s="65">
        <f t="shared" ref="AB27:AB38" si="37">SUM(Z27/AA27)-1</f>
        <v>-5.1316376617581483E-2</v>
      </c>
      <c r="AC27" s="27">
        <f>VLOOKUP($A27,April!$A$1:$Z$55,$AC$42,FALSE)</f>
        <v>2561</v>
      </c>
      <c r="AD27" s="60">
        <f>VLOOKUP($A27,April!$A$1:$Z$55,$AD$42,FALSE)</f>
        <v>2592</v>
      </c>
      <c r="AE27" s="27">
        <f>VLOOKUP($A27,May!$A$1:$Z$55,$AE$42,FALSE)</f>
        <v>2100</v>
      </c>
      <c r="AF27" s="60">
        <f>VLOOKUP($A27,May!$A$1:$Z$55,$AF$42,FALSE)</f>
        <v>1703</v>
      </c>
      <c r="AG27" s="27">
        <f>VLOOKUP($A27,June!$A$1:$Z$55,$AG$42,FALSE)</f>
        <v>0</v>
      </c>
      <c r="AH27" s="27">
        <f>VLOOKUP($A27,June!$A$1:$Z$55,$AH$42,FALSE)</f>
        <v>2090</v>
      </c>
      <c r="AI27" s="21">
        <f t="shared" si="32"/>
        <v>4661</v>
      </c>
      <c r="AJ27" s="21">
        <f t="shared" si="32"/>
        <v>6385</v>
      </c>
      <c r="AK27" s="37">
        <f t="shared" ref="AK27:AK38" si="38">SUM(AI27/AJ27)-1</f>
        <v>-0.27000783085356306</v>
      </c>
      <c r="AL27" s="17">
        <f t="shared" si="33"/>
        <v>24745</v>
      </c>
      <c r="AM27" s="64">
        <f t="shared" si="34"/>
        <v>26367</v>
      </c>
      <c r="AN27" s="37">
        <f t="shared" ref="AN27:AN38" si="39">SUM(AL27/AM27)-1</f>
        <v>-6.1516289301020266E-2</v>
      </c>
    </row>
    <row r="28" spans="1:40" x14ac:dyDescent="0.3">
      <c r="A28" s="16" t="s">
        <v>33</v>
      </c>
      <c r="B28" s="27">
        <f>VLOOKUP($A28,July!$A$1:$Z$55,$B$42,FALSE)</f>
        <v>490</v>
      </c>
      <c r="C28" s="60">
        <f>VLOOKUP($A28,July!$A$1:$Z$55,$C$42,FALSE)</f>
        <v>1563</v>
      </c>
      <c r="D28" s="27">
        <f>VLOOKUP($A28,August!$A$1:$Z$53,$D$42,FALSE)</f>
        <v>926</v>
      </c>
      <c r="E28" s="60">
        <f>VLOOKUP($A28,August!$A$1:$Z$53,$E$42,FALSE)</f>
        <v>537</v>
      </c>
      <c r="F28" s="27">
        <f>VLOOKUP($A28,September!$A$1:$Z$55,$F$42,FALSE)</f>
        <v>972</v>
      </c>
      <c r="G28" s="60">
        <f>VLOOKUP($A28,September!$A$1:$Z$55,$G$42,FALSE)</f>
        <v>794</v>
      </c>
      <c r="H28" s="12">
        <f t="shared" si="28"/>
        <v>2388</v>
      </c>
      <c r="I28" s="12">
        <f t="shared" si="29"/>
        <v>2894</v>
      </c>
      <c r="J28" s="37">
        <f t="shared" si="35"/>
        <v>-0.17484450587422251</v>
      </c>
      <c r="K28" s="27">
        <f>VLOOKUP($A28,October!$A$1:$Z$55,$K$42,FALSE)</f>
        <v>574</v>
      </c>
      <c r="L28" s="60">
        <f>VLOOKUP($A28,October!$A$1:$Z$55,$L$42,FALSE)</f>
        <v>516</v>
      </c>
      <c r="M28" s="27">
        <f>VLOOKUP($A28,November!$A$1:$Z$55,$M$42,FALSE)</f>
        <v>481</v>
      </c>
      <c r="N28" s="60">
        <f>VLOOKUP($A28,November!$A$1:$Z$55,$N$42,FALSE)</f>
        <v>187</v>
      </c>
      <c r="O28" s="27">
        <f>VLOOKUP($A28,December!$A$1:$Z$55,$O$42,FALSE)</f>
        <v>795</v>
      </c>
      <c r="P28" s="60">
        <f>VLOOKUP($A28,December!$A$1:$Z$55,$P$42,FALSE)</f>
        <v>679</v>
      </c>
      <c r="Q28" s="21">
        <f t="shared" si="30"/>
        <v>1850</v>
      </c>
      <c r="R28" s="21">
        <f t="shared" si="30"/>
        <v>1382</v>
      </c>
      <c r="S28" s="37">
        <f t="shared" si="36"/>
        <v>0.33863965267727925</v>
      </c>
      <c r="T28" s="27">
        <f>VLOOKUP($A28,January!$A$1:$Z$55,$T$42,FALSE)</f>
        <v>380</v>
      </c>
      <c r="U28" s="60">
        <f>VLOOKUP($A28,January!$A$1:$Z$55,$U$42,FALSE)</f>
        <v>540</v>
      </c>
      <c r="V28" s="27">
        <f>VLOOKUP($A28,February!$A$1:$Z$55,$V$42,FALSE)</f>
        <v>412</v>
      </c>
      <c r="W28" s="60">
        <f>VLOOKUP($A28,February!$A$1:$Z$55,$W$42,FALSE)</f>
        <v>463</v>
      </c>
      <c r="X28" s="27">
        <f>VLOOKUP($A28,March!$A$1:$Z$55,$X$42,FALSE)</f>
        <v>690</v>
      </c>
      <c r="Y28" s="60">
        <f>VLOOKUP($A28,March!$A$1:$Z$55,$Y$42,FALSE)</f>
        <v>550</v>
      </c>
      <c r="Z28" s="21">
        <f t="shared" si="31"/>
        <v>1482</v>
      </c>
      <c r="AA28" s="38">
        <f>SUM(U28+W28+Y28)</f>
        <v>1553</v>
      </c>
      <c r="AB28" s="65">
        <f t="shared" si="37"/>
        <v>-4.5717965228589841E-2</v>
      </c>
      <c r="AC28" s="27">
        <f>VLOOKUP($A28,April!$A$1:$Z$55,$AC$42,FALSE)</f>
        <v>335</v>
      </c>
      <c r="AD28" s="60">
        <f>VLOOKUP($A28,April!$A$1:$Z$55,$AD$42,FALSE)</f>
        <v>463</v>
      </c>
      <c r="AE28" s="27">
        <f>VLOOKUP($A28,May!$A$1:$Z$55,$AE$42,FALSE)</f>
        <v>309</v>
      </c>
      <c r="AF28" s="60">
        <f>VLOOKUP($A28,May!$A$1:$Z$55,$AF$42,FALSE)</f>
        <v>455</v>
      </c>
      <c r="AG28" s="27">
        <f>VLOOKUP($A28,June!$A$1:$Z$55,$AG$42,FALSE)</f>
        <v>0</v>
      </c>
      <c r="AH28" s="27">
        <f>VLOOKUP($A28,June!$A$1:$Z$55,$AH$42,FALSE)</f>
        <v>545</v>
      </c>
      <c r="AI28" s="21">
        <f t="shared" si="32"/>
        <v>644</v>
      </c>
      <c r="AJ28" s="21">
        <f t="shared" si="32"/>
        <v>1463</v>
      </c>
      <c r="AK28" s="37">
        <f t="shared" si="38"/>
        <v>-0.55980861244019131</v>
      </c>
      <c r="AL28" s="17">
        <f t="shared" si="33"/>
        <v>6364</v>
      </c>
      <c r="AM28" s="64">
        <f t="shared" si="34"/>
        <v>7292</v>
      </c>
      <c r="AN28" s="37">
        <f t="shared" si="39"/>
        <v>-0.12726275370268791</v>
      </c>
    </row>
    <row r="29" spans="1:40" ht="26.4" x14ac:dyDescent="0.3">
      <c r="A29" s="16" t="s">
        <v>34</v>
      </c>
      <c r="B29" s="27">
        <f>VLOOKUP($A29,July!$A$1:$Z$55,$B$42,FALSE)</f>
        <v>890</v>
      </c>
      <c r="C29" s="60">
        <f>VLOOKUP($A29,July!$A$1:$Z$55,$C$42,FALSE)</f>
        <v>765</v>
      </c>
      <c r="D29" s="27">
        <f>VLOOKUP($A29,August!$A$1:$Z$53,$D$42,FALSE)</f>
        <v>941</v>
      </c>
      <c r="E29" s="60">
        <f>VLOOKUP($A29,August!$A$1:$Z$53,$E$42,FALSE)</f>
        <v>1303</v>
      </c>
      <c r="F29" s="27">
        <f>VLOOKUP($A29,September!$A$1:$Z$55,$F$42,FALSE)</f>
        <v>721</v>
      </c>
      <c r="G29" s="60">
        <f>VLOOKUP($A29,September!$A$1:$Z$55,$G$42,FALSE)</f>
        <v>1059</v>
      </c>
      <c r="H29" s="12">
        <f t="shared" si="28"/>
        <v>2552</v>
      </c>
      <c r="I29" s="12">
        <f t="shared" si="29"/>
        <v>3127</v>
      </c>
      <c r="J29" s="37">
        <f t="shared" si="35"/>
        <v>-0.18388231531819632</v>
      </c>
      <c r="K29" s="27">
        <f>VLOOKUP($A29,October!$A$1:$Z$55,$K$42,FALSE)</f>
        <v>883</v>
      </c>
      <c r="L29" s="60">
        <f>VLOOKUP($A29,October!$A$1:$Z$55,$L$42,FALSE)</f>
        <v>1167</v>
      </c>
      <c r="M29" s="27">
        <f>VLOOKUP($A29,November!$A$1:$Z$55,$M$42,FALSE)</f>
        <v>722</v>
      </c>
      <c r="N29" s="60">
        <f>VLOOKUP($A29,November!$A$1:$Z$55,$N$42,FALSE)</f>
        <v>116</v>
      </c>
      <c r="O29" s="27">
        <f>VLOOKUP($A29,December!$A$1:$Z$55,$O$42,FALSE)</f>
        <v>728</v>
      </c>
      <c r="P29" s="60">
        <f>VLOOKUP($A29,December!$A$1:$Z$55,$P$42,FALSE)</f>
        <v>656</v>
      </c>
      <c r="Q29" s="21">
        <f t="shared" si="30"/>
        <v>2333</v>
      </c>
      <c r="R29" s="21">
        <f t="shared" si="30"/>
        <v>1939</v>
      </c>
      <c r="S29" s="37">
        <f t="shared" si="36"/>
        <v>0.20319752449716355</v>
      </c>
      <c r="T29" s="27">
        <f>VLOOKUP($A29,January!$A$1:$Z$55,$T$42,FALSE)</f>
        <v>854</v>
      </c>
      <c r="U29" s="60">
        <f>VLOOKUP($A29,January!$A$1:$Z$55,$U$42,FALSE)</f>
        <v>997</v>
      </c>
      <c r="V29" s="27">
        <f>VLOOKUP($A29,February!$A$1:$Z$55,$V$42,FALSE)</f>
        <v>749</v>
      </c>
      <c r="W29" s="60">
        <f>VLOOKUP($A29,February!$A$1:$Z$55,$W$42,FALSE)</f>
        <v>686</v>
      </c>
      <c r="X29" s="27">
        <f>VLOOKUP($A29,March!$A$1:$Z$55,$X$42,FALSE)</f>
        <v>809</v>
      </c>
      <c r="Y29" s="60">
        <f>VLOOKUP($A29,March!$A$1:$Z$55,$Y$42,FALSE)</f>
        <v>949</v>
      </c>
      <c r="Z29" s="21">
        <f t="shared" si="31"/>
        <v>2412</v>
      </c>
      <c r="AA29" s="38">
        <f t="shared" si="31"/>
        <v>2632</v>
      </c>
      <c r="AB29" s="65">
        <f t="shared" si="37"/>
        <v>-8.3586626139817599E-2</v>
      </c>
      <c r="AC29" s="27">
        <f>VLOOKUP($A29,April!$A$1:$Z$55,$AC$42,FALSE)</f>
        <v>886</v>
      </c>
      <c r="AD29" s="60">
        <f>VLOOKUP($A29,April!$A$1:$Z$55,$AD$42,FALSE)</f>
        <v>716</v>
      </c>
      <c r="AE29" s="27">
        <f>VLOOKUP($A29,May!$A$1:$Z$55,$AE$42,FALSE)</f>
        <v>789</v>
      </c>
      <c r="AF29" s="60">
        <f>VLOOKUP($A29,May!$A$1:$Z$55,$AF$42,FALSE)</f>
        <v>439</v>
      </c>
      <c r="AG29" s="27">
        <f>VLOOKUP($A29,June!$A$1:$Z$55,$AG$42,FALSE)</f>
        <v>0</v>
      </c>
      <c r="AH29" s="27">
        <f>VLOOKUP($A29,June!$A$1:$Z$55,$AH$42,FALSE)</f>
        <v>3878</v>
      </c>
      <c r="AI29" s="21">
        <f t="shared" si="32"/>
        <v>1675</v>
      </c>
      <c r="AJ29" s="21">
        <f t="shared" si="32"/>
        <v>5033</v>
      </c>
      <c r="AK29" s="37">
        <f t="shared" si="38"/>
        <v>-0.66719650307967415</v>
      </c>
      <c r="AL29" s="17">
        <f t="shared" si="33"/>
        <v>8972</v>
      </c>
      <c r="AM29" s="64">
        <f t="shared" si="34"/>
        <v>12731</v>
      </c>
      <c r="AN29" s="37">
        <f t="shared" si="39"/>
        <v>-0.29526352996622418</v>
      </c>
    </row>
    <row r="30" spans="1:40" x14ac:dyDescent="0.3">
      <c r="A30" s="16" t="s">
        <v>35</v>
      </c>
      <c r="B30" s="27">
        <f>VLOOKUP($A30,July!$A$1:$Z$55,$B$42,FALSE)</f>
        <v>82</v>
      </c>
      <c r="C30" s="60">
        <f>VLOOKUP($A30,July!$A$1:$Z$55,$C$42,FALSE)</f>
        <v>29</v>
      </c>
      <c r="D30" s="27">
        <f>VLOOKUP($A30,August!$A$1:$Z$53,$D$42,FALSE)</f>
        <v>67</v>
      </c>
      <c r="E30" s="60">
        <f>VLOOKUP($A30,August!$A$1:$Z$53,$E$42,FALSE)</f>
        <v>27</v>
      </c>
      <c r="F30" s="27">
        <f>VLOOKUP($A30,September!$A$1:$Z$55,$F$42,FALSE)</f>
        <v>66</v>
      </c>
      <c r="G30" s="60">
        <f>VLOOKUP($A30,September!$A$1:$Z$55,$G$42,FALSE)</f>
        <v>28</v>
      </c>
      <c r="H30" s="12">
        <f t="shared" si="28"/>
        <v>215</v>
      </c>
      <c r="I30" s="12">
        <f t="shared" si="29"/>
        <v>84</v>
      </c>
      <c r="J30" s="37">
        <f t="shared" si="35"/>
        <v>1.5595238095238093</v>
      </c>
      <c r="K30" s="27">
        <f>VLOOKUP($A30,October!$A$1:$Z$55,$K$42,FALSE)</f>
        <v>78</v>
      </c>
      <c r="L30" s="60">
        <f>VLOOKUP($A30,October!$A$1:$Z$55,$L$42,FALSE)</f>
        <v>21</v>
      </c>
      <c r="M30" s="27">
        <f>VLOOKUP($A30,November!$A$1:$Z$55,$M$42,FALSE)</f>
        <v>22</v>
      </c>
      <c r="N30" s="60">
        <f>VLOOKUP($A30,November!$A$1:$Z$55,$N$42,FALSE)</f>
        <v>8</v>
      </c>
      <c r="O30" s="27">
        <f>VLOOKUP($A30,December!$A$1:$Z$55,$O$42,FALSE)</f>
        <v>81</v>
      </c>
      <c r="P30" s="60">
        <f>VLOOKUP($A30,December!$A$1:$Z$55,$P$42,FALSE)</f>
        <v>46</v>
      </c>
      <c r="Q30" s="21">
        <f t="shared" si="30"/>
        <v>181</v>
      </c>
      <c r="R30" s="21">
        <f t="shared" si="30"/>
        <v>75</v>
      </c>
      <c r="S30" s="37">
        <f t="shared" si="36"/>
        <v>1.4133333333333336</v>
      </c>
      <c r="T30" s="27">
        <f>VLOOKUP($A30,January!$A$1:$Z$55,$T$42,FALSE)</f>
        <v>10</v>
      </c>
      <c r="U30" s="60">
        <f>VLOOKUP($A30,January!$A$1:$Z$55,$U$42,FALSE)</f>
        <v>33</v>
      </c>
      <c r="V30" s="27">
        <f>VLOOKUP($A30,February!$A$1:$Z$55,$V$42,FALSE)</f>
        <v>54</v>
      </c>
      <c r="W30" s="60">
        <f>VLOOKUP($A30,February!$A$1:$Z$55,$W$42,FALSE)</f>
        <v>12</v>
      </c>
      <c r="X30" s="27">
        <f>VLOOKUP($A30,March!$A$1:$Z$55,$X$42,FALSE)</f>
        <v>5</v>
      </c>
      <c r="Y30" s="60">
        <f>VLOOKUP($A30,March!$A$1:$Z$55,$Y$42,FALSE)</f>
        <v>33</v>
      </c>
      <c r="Z30" s="21">
        <f t="shared" si="31"/>
        <v>69</v>
      </c>
      <c r="AA30" s="38">
        <f t="shared" si="31"/>
        <v>78</v>
      </c>
      <c r="AB30" s="65">
        <f t="shared" si="37"/>
        <v>-0.11538461538461542</v>
      </c>
      <c r="AC30" s="27">
        <f>VLOOKUP($A30,April!$A$1:$Z$55,$AC$42,FALSE)</f>
        <v>33</v>
      </c>
      <c r="AD30" s="60">
        <f>VLOOKUP($A30,April!$A$1:$Z$55,$AD$42,FALSE)</f>
        <v>20</v>
      </c>
      <c r="AE30" s="27">
        <f>VLOOKUP($A30,May!$A$1:$Z$55,$AE$42,FALSE)</f>
        <v>91</v>
      </c>
      <c r="AF30" s="60">
        <f>VLOOKUP($A30,May!$A$1:$Z$55,$AF$42,FALSE)</f>
        <v>66</v>
      </c>
      <c r="AG30" s="27">
        <f>VLOOKUP($A30,June!$A$1:$Z$55,$AG$42,FALSE)</f>
        <v>0</v>
      </c>
      <c r="AH30" s="27">
        <f>VLOOKUP($A30,June!$A$1:$Z$55,$AH$42,FALSE)</f>
        <v>80</v>
      </c>
      <c r="AI30" s="21">
        <f t="shared" si="32"/>
        <v>124</v>
      </c>
      <c r="AJ30" s="21">
        <f t="shared" si="32"/>
        <v>166</v>
      </c>
      <c r="AK30" s="37">
        <f t="shared" si="38"/>
        <v>-0.25301204819277112</v>
      </c>
      <c r="AL30" s="17">
        <f t="shared" si="33"/>
        <v>589</v>
      </c>
      <c r="AM30" s="64">
        <f t="shared" si="34"/>
        <v>403</v>
      </c>
      <c r="AN30" s="37">
        <f t="shared" si="39"/>
        <v>0.46153846153846145</v>
      </c>
    </row>
    <row r="31" spans="1:40" ht="26.4" x14ac:dyDescent="0.3">
      <c r="A31" s="16" t="s">
        <v>36</v>
      </c>
      <c r="B31" s="27">
        <f>VLOOKUP($A31,July!$A$1:$Z$55,$B$42,FALSE)</f>
        <v>76</v>
      </c>
      <c r="C31" s="60">
        <f>VLOOKUP($A31,July!$A$1:$Z$55,$C$42,FALSE)</f>
        <v>120</v>
      </c>
      <c r="D31" s="27">
        <f>VLOOKUP($A31,August!$A$1:$Z$53,$D$42,FALSE)</f>
        <v>35</v>
      </c>
      <c r="E31" s="60">
        <f>VLOOKUP($A31,August!$A$1:$Z$53,$E$42,FALSE)</f>
        <v>48</v>
      </c>
      <c r="F31" s="27">
        <f>VLOOKUP($A31,September!$A$1:$Z$55,$F$42,FALSE)</f>
        <v>59</v>
      </c>
      <c r="G31" s="60">
        <f>VLOOKUP($A31,September!$A$1:$Z$55,$G$42,FALSE)</f>
        <v>157</v>
      </c>
      <c r="H31" s="12">
        <f t="shared" si="28"/>
        <v>170</v>
      </c>
      <c r="I31" s="12">
        <f t="shared" si="29"/>
        <v>325</v>
      </c>
      <c r="J31" s="37">
        <f t="shared" si="35"/>
        <v>-0.47692307692307689</v>
      </c>
      <c r="K31" s="27">
        <f>VLOOKUP($A31,October!$A$1:$Z$55,$K$42,FALSE)</f>
        <v>374</v>
      </c>
      <c r="L31" s="60">
        <f>VLOOKUP($A31,October!$A$1:$Z$55,$L$42,FALSE)</f>
        <v>122</v>
      </c>
      <c r="M31" s="27">
        <f>VLOOKUP($A31,November!$A$1:$Z$55,$M$42,FALSE)</f>
        <v>161</v>
      </c>
      <c r="N31" s="60">
        <f>VLOOKUP($A31,November!$A$1:$Z$55,$N$42,FALSE)</f>
        <v>0</v>
      </c>
      <c r="O31" s="27">
        <f>VLOOKUP($A31,December!$A$1:$Z$55,$O$42,FALSE)</f>
        <v>322</v>
      </c>
      <c r="P31" s="60">
        <f>VLOOKUP($A31,December!$A$1:$Z$55,$P$42,FALSE)</f>
        <v>95</v>
      </c>
      <c r="Q31" s="21">
        <f t="shared" si="30"/>
        <v>857</v>
      </c>
      <c r="R31" s="21">
        <f>L31+N31+P31</f>
        <v>217</v>
      </c>
      <c r="S31" s="37">
        <f t="shared" si="36"/>
        <v>2.9493087557603688</v>
      </c>
      <c r="T31" s="27">
        <f>VLOOKUP($A31,January!$A$1:$Z$55,$T$42,FALSE)</f>
        <v>164</v>
      </c>
      <c r="U31" s="60">
        <f>VLOOKUP($A31,January!$A$1:$Z$55,$U$42,FALSE)</f>
        <v>182</v>
      </c>
      <c r="V31" s="27">
        <f>VLOOKUP($A31,February!$A$1:$Z$55,$V$42,FALSE)</f>
        <v>479</v>
      </c>
      <c r="W31" s="60">
        <f>VLOOKUP($A31,February!$A$1:$Z$55,$W$42,FALSE)</f>
        <v>85</v>
      </c>
      <c r="X31" s="27">
        <f>VLOOKUP($A31,March!$A$1:$Z$55,$X$42,FALSE)</f>
        <v>55</v>
      </c>
      <c r="Y31" s="60">
        <f>VLOOKUP($A31,March!$A$1:$Z$55,$Y$42,FALSE)</f>
        <v>143</v>
      </c>
      <c r="Z31" s="21">
        <f t="shared" si="31"/>
        <v>698</v>
      </c>
      <c r="AA31" s="38">
        <f t="shared" si="31"/>
        <v>410</v>
      </c>
      <c r="AB31" s="65">
        <f t="shared" si="37"/>
        <v>0.70243902439024386</v>
      </c>
      <c r="AC31" s="27">
        <f>VLOOKUP($A31,April!$A$1:$Z$55,$AC$42,FALSE)</f>
        <v>80</v>
      </c>
      <c r="AD31" s="60">
        <f>VLOOKUP($A31,April!$A$1:$Z$55,$AD$42,FALSE)</f>
        <v>131</v>
      </c>
      <c r="AE31" s="27">
        <f>VLOOKUP($A31,May!$A$1:$Z$55,$AE$42,FALSE)</f>
        <v>133</v>
      </c>
      <c r="AF31" s="60">
        <f>VLOOKUP($A31,May!$A$1:$Z$55,$AF$42,FALSE)</f>
        <v>31</v>
      </c>
      <c r="AG31" s="27">
        <f>VLOOKUP($A31,June!$A$1:$Z$55,$AG$42,FALSE)</f>
        <v>0</v>
      </c>
      <c r="AH31" s="27">
        <f>VLOOKUP($A31,June!$A$1:$Z$55,$AH$42,FALSE)</f>
        <v>158</v>
      </c>
      <c r="AI31" s="21">
        <f t="shared" si="32"/>
        <v>213</v>
      </c>
      <c r="AJ31" s="21">
        <f t="shared" si="32"/>
        <v>320</v>
      </c>
      <c r="AK31" s="37">
        <f t="shared" si="38"/>
        <v>-0.33437499999999998</v>
      </c>
      <c r="AL31" s="17">
        <f t="shared" si="33"/>
        <v>1938</v>
      </c>
      <c r="AM31" s="64">
        <f t="shared" si="34"/>
        <v>1272</v>
      </c>
      <c r="AN31" s="37">
        <f t="shared" si="39"/>
        <v>0.52358490566037741</v>
      </c>
    </row>
    <row r="32" spans="1:40" hidden="1" x14ac:dyDescent="0.3">
      <c r="A32" s="16" t="s">
        <v>37</v>
      </c>
      <c r="B32" s="27">
        <f>VLOOKUP($A32,July!$A$1:$Z$55,$B$42,FALSE)</f>
        <v>16</v>
      </c>
      <c r="C32" s="60">
        <f>VLOOKUP($A32,July!$A$1:$Z$55,$C$42,FALSE)</f>
        <v>0</v>
      </c>
      <c r="D32" s="27">
        <f>VLOOKUP($A32,August!$A$1:$Z$53,$D$42,FALSE)</f>
        <v>1483</v>
      </c>
      <c r="E32" s="60">
        <f>August!F32</f>
        <v>0</v>
      </c>
      <c r="F32" s="27">
        <f>VLOOKUP($A32,September!$A$1:$Z$55,$F$42,FALSE)</f>
        <v>675</v>
      </c>
      <c r="G32" s="60">
        <f>VLOOKUP($A32,September!$A$1:$Z$55,$G$42,FALSE)</f>
        <v>0</v>
      </c>
      <c r="H32" s="12">
        <f t="shared" si="28"/>
        <v>2174</v>
      </c>
      <c r="I32" s="12">
        <f t="shared" si="29"/>
        <v>0</v>
      </c>
      <c r="J32" s="37" t="e">
        <f t="shared" si="35"/>
        <v>#DIV/0!</v>
      </c>
      <c r="K32" s="27">
        <f>VLOOKUP($A32,October!$A$1:$Z$55,$K$42,FALSE)</f>
        <v>4</v>
      </c>
      <c r="L32" s="60">
        <f>VLOOKUP($A32,October!$A$1:$Z$55,$L$42,FALSE)</f>
        <v>0</v>
      </c>
      <c r="M32" s="27">
        <f>VLOOKUP($A32,November!$A$1:$Z$55,$M$42,FALSE)</f>
        <v>1</v>
      </c>
      <c r="N32" s="60">
        <f>VLOOKUP($A32,November!$A$1:$Z$55,$N$42,FALSE)</f>
        <v>0</v>
      </c>
      <c r="O32" s="27">
        <f>VLOOKUP($A32,December!$A$1:$Z$55,$O$42,FALSE)</f>
        <v>22</v>
      </c>
      <c r="P32" s="60">
        <f>VLOOKUP($A32,December!$A$1:$Z$55,$P$42,FALSE)</f>
        <v>0</v>
      </c>
      <c r="Q32" s="21">
        <f t="shared" si="30"/>
        <v>27</v>
      </c>
      <c r="R32" s="21">
        <f t="shared" ref="R32:R38" si="40">SUM(L32+N32+P32)</f>
        <v>0</v>
      </c>
      <c r="S32" s="37" t="e">
        <f t="shared" si="36"/>
        <v>#DIV/0!</v>
      </c>
      <c r="T32" s="27">
        <f>VLOOKUP($A32,January!$A$1:$Z$55,$T$42,FALSE)</f>
        <v>12</v>
      </c>
      <c r="U32" s="60">
        <f>VLOOKUP($A32,January!$A$1:$Z$55,$U$42,FALSE)</f>
        <v>5</v>
      </c>
      <c r="V32" s="27">
        <f>VLOOKUP($A32,February!$A$1:$Z$55,$V$42,FALSE)</f>
        <v>19</v>
      </c>
      <c r="W32" s="60">
        <f>VLOOKUP($A32,February!$A$1:$Z$55,$W$42,FALSE)</f>
        <v>1</v>
      </c>
      <c r="X32" s="27">
        <f>VLOOKUP($A32,March!$A$1:$Z$55,$X$42,FALSE)</f>
        <v>166</v>
      </c>
      <c r="Y32" s="60">
        <f>VLOOKUP($A32,March!$A$1:$Z$55,$Y$42,FALSE)</f>
        <v>4</v>
      </c>
      <c r="Z32" s="21">
        <f t="shared" si="31"/>
        <v>197</v>
      </c>
      <c r="AA32" s="38">
        <f t="shared" si="31"/>
        <v>10</v>
      </c>
      <c r="AB32" s="65">
        <f t="shared" si="37"/>
        <v>18.7</v>
      </c>
      <c r="AC32" s="27">
        <f>VLOOKUP($A32,April!$A$1:$Z$55,$AC$42,FALSE)</f>
        <v>10</v>
      </c>
      <c r="AD32" s="60">
        <f>VLOOKUP($A32,April!$A$1:$Z$55,$AD$42,FALSE)</f>
        <v>383</v>
      </c>
      <c r="AE32" s="27">
        <f>VLOOKUP($A32,May!$A$1:$Z$55,$AE$42,FALSE)</f>
        <v>4</v>
      </c>
      <c r="AF32" s="60">
        <f>VLOOKUP($A32,May!$A$1:$Z$55,$AF$42,FALSE)</f>
        <v>520</v>
      </c>
      <c r="AG32" s="27">
        <f>VLOOKUP($A32,June!$A$1:$Z$55,$AG$42,FALSE)</f>
        <v>0</v>
      </c>
      <c r="AH32" s="27">
        <f>VLOOKUP($A32,June!$A$1:$Z$55,$AH$42,FALSE)</f>
        <v>10</v>
      </c>
      <c r="AI32" s="21">
        <f t="shared" si="32"/>
        <v>14</v>
      </c>
      <c r="AJ32" s="21">
        <f t="shared" si="32"/>
        <v>913</v>
      </c>
      <c r="AK32" s="37">
        <f t="shared" si="38"/>
        <v>-0.98466593647316536</v>
      </c>
      <c r="AL32" s="17">
        <f t="shared" si="33"/>
        <v>2412</v>
      </c>
      <c r="AM32" s="64">
        <f t="shared" si="34"/>
        <v>923</v>
      </c>
      <c r="AN32" s="37">
        <f t="shared" si="39"/>
        <v>1.6132177681473454</v>
      </c>
    </row>
    <row r="33" spans="1:40" hidden="1" x14ac:dyDescent="0.3">
      <c r="A33" s="16" t="s">
        <v>38</v>
      </c>
      <c r="B33" s="27">
        <f>VLOOKUP($A33,July!$A$1:$Z$55,$B$42,FALSE)</f>
        <v>0</v>
      </c>
      <c r="C33" s="60">
        <f>VLOOKUP($A33,July!$A$1:$Z$55,$C$42,FALSE)</f>
        <v>0</v>
      </c>
      <c r="D33" s="27">
        <f>VLOOKUP($A33,August!$A$1:$Z$53,$D$42,FALSE)</f>
        <v>0</v>
      </c>
      <c r="E33" s="60">
        <f>August!F33</f>
        <v>0</v>
      </c>
      <c r="F33" s="27">
        <f>VLOOKUP($A33,September!$A$1:$Z$55,$F$42,FALSE)</f>
        <v>0</v>
      </c>
      <c r="G33" s="60">
        <f>VLOOKUP($A33,September!$A$1:$Z$55,$G$42,FALSE)</f>
        <v>0</v>
      </c>
      <c r="H33" s="12">
        <f t="shared" si="28"/>
        <v>0</v>
      </c>
      <c r="I33" s="12">
        <f t="shared" si="29"/>
        <v>0</v>
      </c>
      <c r="J33" s="37" t="e">
        <f t="shared" si="35"/>
        <v>#DIV/0!</v>
      </c>
      <c r="K33" s="27">
        <f>VLOOKUP($A33,October!$A$1:$Z$55,$K$42,FALSE)</f>
        <v>0</v>
      </c>
      <c r="L33" s="60">
        <f>VLOOKUP($A33,October!$A$1:$Z$55,$L$42,FALSE)</f>
        <v>0</v>
      </c>
      <c r="M33" s="27">
        <f>VLOOKUP($A33,November!$A$1:$Z$55,$M$42,FALSE)</f>
        <v>0</v>
      </c>
      <c r="N33" s="60">
        <f>VLOOKUP($A33,November!$A$1:$Z$55,$N$42,FALSE)</f>
        <v>0</v>
      </c>
      <c r="O33" s="27">
        <f>VLOOKUP($A33,December!$A$1:$Z$55,$O$42,FALSE)</f>
        <v>0</v>
      </c>
      <c r="P33" s="60">
        <f>VLOOKUP($A33,December!$A$1:$Z$55,$P$42,FALSE)</f>
        <v>0</v>
      </c>
      <c r="Q33" s="21">
        <f t="shared" si="30"/>
        <v>0</v>
      </c>
      <c r="R33" s="21">
        <f t="shared" si="40"/>
        <v>0</v>
      </c>
      <c r="S33" s="37" t="e">
        <f t="shared" si="36"/>
        <v>#DIV/0!</v>
      </c>
      <c r="T33" s="27">
        <f>VLOOKUP($A33,January!$A$1:$Z$55,$T$42,FALSE)</f>
        <v>0</v>
      </c>
      <c r="U33" s="60">
        <f>VLOOKUP($A33,January!$A$1:$Z$55,$U$42,FALSE)</f>
        <v>0</v>
      </c>
      <c r="V33" s="27">
        <f>VLOOKUP($A33,February!$A$1:$Z$55,$V$42,FALSE)</f>
        <v>0</v>
      </c>
      <c r="W33" s="60">
        <f>VLOOKUP($A33,February!$A$1:$Z$55,$W$42,FALSE)</f>
        <v>0</v>
      </c>
      <c r="X33" s="27">
        <f>VLOOKUP($A33,March!$A$1:$Z$55,$X$42,FALSE)</f>
        <v>0</v>
      </c>
      <c r="Y33" s="60">
        <f>VLOOKUP($A33,March!$A$1:$Z$55,$Y$42,FALSE)</f>
        <v>0</v>
      </c>
      <c r="Z33" s="21">
        <f t="shared" si="31"/>
        <v>0</v>
      </c>
      <c r="AA33" s="38">
        <f t="shared" si="31"/>
        <v>0</v>
      </c>
      <c r="AB33" s="65" t="e">
        <f t="shared" si="37"/>
        <v>#DIV/0!</v>
      </c>
      <c r="AC33" s="27">
        <f>VLOOKUP($A33,April!$A$1:$Z$55,$AC$42,FALSE)</f>
        <v>0</v>
      </c>
      <c r="AD33" s="60">
        <f>VLOOKUP($A33,April!$A$1:$Z$55,$AD$42,FALSE)</f>
        <v>0</v>
      </c>
      <c r="AE33" s="27">
        <f>VLOOKUP($A33,May!$A$1:$Z$55,$AE$42,FALSE)</f>
        <v>0</v>
      </c>
      <c r="AF33" s="60">
        <f>VLOOKUP($A33,May!$A$1:$Z$55,$AF$42,FALSE)</f>
        <v>0</v>
      </c>
      <c r="AG33" s="27">
        <f>VLOOKUP($A33,June!$A$1:$Z$55,$AG$42,FALSE)</f>
        <v>0</v>
      </c>
      <c r="AH33" s="27">
        <f>VLOOKUP($A33,June!$A$1:$Z$55,$AH$42,FALSE)</f>
        <v>0</v>
      </c>
      <c r="AI33" s="21">
        <f t="shared" si="32"/>
        <v>0</v>
      </c>
      <c r="AJ33" s="21">
        <f t="shared" si="32"/>
        <v>0</v>
      </c>
      <c r="AK33" s="37" t="e">
        <f t="shared" si="38"/>
        <v>#DIV/0!</v>
      </c>
      <c r="AL33" s="17">
        <f t="shared" si="33"/>
        <v>0</v>
      </c>
      <c r="AM33" s="64">
        <f t="shared" si="34"/>
        <v>0</v>
      </c>
      <c r="AN33" s="37" t="e">
        <f t="shared" si="39"/>
        <v>#DIV/0!</v>
      </c>
    </row>
    <row r="34" spans="1:40" x14ac:dyDescent="0.3">
      <c r="A34" s="16" t="s">
        <v>39</v>
      </c>
      <c r="B34" s="27">
        <f>VLOOKUP($A34,July!$A$1:$Z$55,$B$42,FALSE)</f>
        <v>103</v>
      </c>
      <c r="C34" s="60">
        <f>VLOOKUP($A34,July!$A$1:$Z$55,$C$42,FALSE)</f>
        <v>72</v>
      </c>
      <c r="D34" s="27">
        <f>VLOOKUP($A34,August!$A$1:$Z$53,$D$42,FALSE)</f>
        <v>71</v>
      </c>
      <c r="E34" s="60">
        <f>VLOOKUP($A34,August!$A$1:$Z$53,$E$42,FALSE)</f>
        <v>50</v>
      </c>
      <c r="F34" s="27">
        <f>VLOOKUP($A34,September!$A$1:$Z$55,$F$42,FALSE)</f>
        <v>43</v>
      </c>
      <c r="G34" s="60">
        <f>VLOOKUP($A34,September!$A$1:$Z$55,$G$42,FALSE)</f>
        <v>62</v>
      </c>
      <c r="H34" s="12">
        <f t="shared" si="28"/>
        <v>217</v>
      </c>
      <c r="I34" s="12">
        <f t="shared" si="29"/>
        <v>184</v>
      </c>
      <c r="J34" s="37">
        <f t="shared" si="35"/>
        <v>0.17934782608695654</v>
      </c>
      <c r="K34" s="27">
        <f>VLOOKUP($A34,October!$A$1:$Z$55,$K$42,FALSE)</f>
        <v>55</v>
      </c>
      <c r="L34" s="60">
        <f>VLOOKUP($A34,October!$A$1:$Z$55,$L$42,FALSE)</f>
        <v>71</v>
      </c>
      <c r="M34" s="27">
        <f>VLOOKUP($A34,November!$A$1:$Z$55,$M$42,FALSE)</f>
        <v>20</v>
      </c>
      <c r="N34" s="60">
        <f>VLOOKUP($A34,November!$A$1:$Z$55,$N$42,FALSE)</f>
        <v>96</v>
      </c>
      <c r="O34" s="27">
        <f>VLOOKUP($A34,December!$A$1:$Z$55,$O$42,FALSE)</f>
        <v>70</v>
      </c>
      <c r="P34" s="60">
        <f>VLOOKUP($A34,December!$A$1:$Z$55,$P$42,FALSE)</f>
        <v>100</v>
      </c>
      <c r="Q34" s="21">
        <f t="shared" si="30"/>
        <v>145</v>
      </c>
      <c r="R34" s="21">
        <f t="shared" si="40"/>
        <v>267</v>
      </c>
      <c r="S34" s="37">
        <f t="shared" si="36"/>
        <v>-0.45692883895131087</v>
      </c>
      <c r="T34" s="27">
        <f>VLOOKUP($A34,January!$A$1:$Z$55,$T$42,FALSE)</f>
        <v>22</v>
      </c>
      <c r="U34" s="60">
        <f>VLOOKUP($A34,January!$A$1:$Z$55,$U$42,FALSE)</f>
        <v>58</v>
      </c>
      <c r="V34" s="27">
        <f>VLOOKUP($A34,February!$A$1:$Z$55,$V$42,FALSE)</f>
        <v>71</v>
      </c>
      <c r="W34" s="60">
        <f>VLOOKUP($A34,February!$A$1:$Z$55,$W$42,FALSE)</f>
        <v>36</v>
      </c>
      <c r="X34" s="27">
        <f>VLOOKUP($A34,March!$A$1:$Z$55,$X$42,FALSE)</f>
        <v>15</v>
      </c>
      <c r="Y34" s="60">
        <f>VLOOKUP($A34,March!$A$1:$Z$55,$Y$42,FALSE)</f>
        <v>52</v>
      </c>
      <c r="Z34" s="21">
        <f t="shared" si="31"/>
        <v>108</v>
      </c>
      <c r="AA34" s="38">
        <f t="shared" si="31"/>
        <v>146</v>
      </c>
      <c r="AB34" s="65">
        <f t="shared" si="37"/>
        <v>-0.26027397260273977</v>
      </c>
      <c r="AC34" s="27">
        <f>VLOOKUP($A34,April!$A$1:$Z$55,$AC$42,FALSE)</f>
        <v>35</v>
      </c>
      <c r="AD34" s="60">
        <f>VLOOKUP($A34,April!$A$1:$Z$55,$AD$42,FALSE)</f>
        <v>55</v>
      </c>
      <c r="AE34" s="27">
        <f>VLOOKUP($A34,May!$A$1:$Z$55,$AE$42,FALSE)</f>
        <v>105</v>
      </c>
      <c r="AF34" s="60">
        <f>VLOOKUP($A34,May!$A$1:$Z$55,$AF$42,FALSE)</f>
        <v>68</v>
      </c>
      <c r="AG34" s="27">
        <f>VLOOKUP($A34,June!$A$1:$Z$55,$AG$42,FALSE)</f>
        <v>0</v>
      </c>
      <c r="AH34" s="27">
        <f>VLOOKUP($A34,June!$A$1:$Z$55,$AH$42,FALSE)</f>
        <v>61</v>
      </c>
      <c r="AI34" s="21">
        <f t="shared" si="32"/>
        <v>140</v>
      </c>
      <c r="AJ34" s="21">
        <f t="shared" si="32"/>
        <v>184</v>
      </c>
      <c r="AK34" s="37">
        <f t="shared" si="38"/>
        <v>-0.23913043478260865</v>
      </c>
      <c r="AL34" s="17">
        <f t="shared" si="33"/>
        <v>610</v>
      </c>
      <c r="AM34" s="64">
        <f t="shared" si="34"/>
        <v>781</v>
      </c>
      <c r="AN34" s="37">
        <f t="shared" si="39"/>
        <v>-0.21895006402048656</v>
      </c>
    </row>
    <row r="35" spans="1:40" x14ac:dyDescent="0.3">
      <c r="A35" s="16" t="s">
        <v>40</v>
      </c>
      <c r="B35" s="27">
        <f>VLOOKUP($A35,July!$A$1:$Z$55,$B$42,FALSE)</f>
        <v>27</v>
      </c>
      <c r="C35" s="60">
        <f>VLOOKUP($A35,July!$A$1:$Z$55,$C$42,FALSE)</f>
        <v>24</v>
      </c>
      <c r="D35" s="27">
        <f>VLOOKUP($A35,August!$A$1:$Z$53,$D$42,FALSE)</f>
        <v>30</v>
      </c>
      <c r="E35" s="60">
        <f>VLOOKUP($A35,August!$A$1:$Z$53,$E$42,FALSE)</f>
        <v>30</v>
      </c>
      <c r="F35" s="27">
        <f>VLOOKUP($A35,September!$A$1:$Z$55,$F$42,FALSE)</f>
        <v>47</v>
      </c>
      <c r="G35" s="60">
        <f>VLOOKUP($A35,September!$A$1:$Z$55,$G$42,FALSE)</f>
        <v>29</v>
      </c>
      <c r="H35" s="12">
        <f t="shared" si="28"/>
        <v>104</v>
      </c>
      <c r="I35" s="12">
        <f t="shared" si="29"/>
        <v>83</v>
      </c>
      <c r="J35" s="37">
        <f t="shared" si="35"/>
        <v>0.25301204819277112</v>
      </c>
      <c r="K35" s="27">
        <f>VLOOKUP($A35,October!$A$1:$Z$55,$K$42,FALSE)</f>
        <v>22</v>
      </c>
      <c r="L35" s="60">
        <f>VLOOKUP($A35,October!$A$1:$Z$55,$L$42,FALSE)</f>
        <v>26</v>
      </c>
      <c r="M35" s="27">
        <f>VLOOKUP($A35,November!$A$1:$Z$55,$M$42,FALSE)</f>
        <v>15</v>
      </c>
      <c r="N35" s="60">
        <f>VLOOKUP($A35,November!$A$1:$Z$55,$N$42,FALSE)</f>
        <v>4</v>
      </c>
      <c r="O35" s="27">
        <f>VLOOKUP($A35,December!$A$1:$Z$55,$O$42,FALSE)</f>
        <v>20</v>
      </c>
      <c r="P35" s="60">
        <f>VLOOKUP($A35,December!$A$1:$Z$55,$P$42,FALSE)</f>
        <v>9</v>
      </c>
      <c r="Q35" s="21">
        <f t="shared" si="30"/>
        <v>57</v>
      </c>
      <c r="R35" s="21">
        <f t="shared" si="40"/>
        <v>39</v>
      </c>
      <c r="S35" s="37">
        <f t="shared" si="36"/>
        <v>0.46153846153846145</v>
      </c>
      <c r="T35" s="27">
        <f>VLOOKUP($A35,January!$A$1:$Z$55,$T$42,FALSE)</f>
        <v>25</v>
      </c>
      <c r="U35" s="60">
        <f>VLOOKUP($A35,January!$A$1:$Z$55,$U$42,FALSE)</f>
        <v>40</v>
      </c>
      <c r="V35" s="27">
        <f>VLOOKUP($A35,February!$A$1:$Z$55,$V$42,FALSE)</f>
        <v>26</v>
      </c>
      <c r="W35" s="60">
        <f>VLOOKUP($A35,February!$A$1:$Z$55,$W$42,FALSE)</f>
        <v>42</v>
      </c>
      <c r="X35" s="27">
        <f>VLOOKUP($A35,March!$A$1:$Z$55,$X$42,FALSE)</f>
        <v>22</v>
      </c>
      <c r="Y35" s="60">
        <f>VLOOKUP($A35,March!$A$1:$Z$55,$Y$42,FALSE)</f>
        <v>9</v>
      </c>
      <c r="Z35" s="21">
        <f t="shared" si="31"/>
        <v>73</v>
      </c>
      <c r="AA35" s="38">
        <f t="shared" si="31"/>
        <v>91</v>
      </c>
      <c r="AB35" s="65">
        <f t="shared" si="37"/>
        <v>-0.19780219780219777</v>
      </c>
      <c r="AC35" s="27">
        <f>VLOOKUP($A35,April!$A$1:$Z$55,$AC$42,FALSE)</f>
        <v>36</v>
      </c>
      <c r="AD35" s="60">
        <f>VLOOKUP($A35,April!$A$1:$Z$55,$AD$42,FALSE)</f>
        <v>28</v>
      </c>
      <c r="AE35" s="27">
        <f>VLOOKUP($A35,May!$A$1:$Z$55,$AE$42,FALSE)</f>
        <v>23</v>
      </c>
      <c r="AF35" s="60">
        <f>VLOOKUP($A35,May!$A$1:$Z$55,$AF$42,FALSE)</f>
        <v>38</v>
      </c>
      <c r="AG35" s="27">
        <f>VLOOKUP($A35,June!$A$1:$Z$55,$AG$42,FALSE)</f>
        <v>0</v>
      </c>
      <c r="AH35" s="27">
        <f>VLOOKUP($A35,June!$A$1:$Z$55,$AH$42,FALSE)</f>
        <v>53</v>
      </c>
      <c r="AI35" s="21">
        <f t="shared" si="32"/>
        <v>59</v>
      </c>
      <c r="AJ35" s="21">
        <f t="shared" si="32"/>
        <v>119</v>
      </c>
      <c r="AK35" s="37">
        <f t="shared" si="38"/>
        <v>-0.50420168067226889</v>
      </c>
      <c r="AL35" s="17">
        <f t="shared" si="33"/>
        <v>293</v>
      </c>
      <c r="AM35" s="64">
        <f t="shared" si="34"/>
        <v>332</v>
      </c>
      <c r="AN35" s="37">
        <f t="shared" si="39"/>
        <v>-0.11746987951807231</v>
      </c>
    </row>
    <row r="36" spans="1:40" hidden="1" x14ac:dyDescent="0.3">
      <c r="A36" s="16" t="s">
        <v>41</v>
      </c>
      <c r="B36" s="27">
        <f>VLOOKUP($A36,July!$A$1:$Z$55,$B$42,FALSE)</f>
        <v>0</v>
      </c>
      <c r="C36" s="60">
        <f>VLOOKUP($A36,July!$A$1:$Z$55,$C$42,FALSE)</f>
        <v>0</v>
      </c>
      <c r="D36" s="27">
        <f>VLOOKUP($A36,August!$A$1:$Z$53,$D$42,FALSE)</f>
        <v>0</v>
      </c>
      <c r="E36" s="60">
        <f>August!F36</f>
        <v>0</v>
      </c>
      <c r="F36" s="27">
        <f>VLOOKUP($A36,September!$A$1:$Z$55,$F$42,FALSE)</f>
        <v>0</v>
      </c>
      <c r="G36" s="60">
        <f>VLOOKUP($A36,September!$A$1:$Z$55,$G$42,FALSE)</f>
        <v>0</v>
      </c>
      <c r="H36" s="12">
        <f t="shared" si="28"/>
        <v>0</v>
      </c>
      <c r="I36" s="12">
        <f t="shared" si="29"/>
        <v>0</v>
      </c>
      <c r="J36" s="37" t="e">
        <f t="shared" si="35"/>
        <v>#DIV/0!</v>
      </c>
      <c r="K36" s="27">
        <f>VLOOKUP($A36,October!$A$1:$Z$55,$K$42,FALSE)</f>
        <v>0</v>
      </c>
      <c r="L36" s="60">
        <f>VLOOKUP($A36,October!$A$1:$Z$55,$L$42,FALSE)</f>
        <v>0</v>
      </c>
      <c r="M36" s="27">
        <f>VLOOKUP($A36,November!$A$1:$Z$55,$M$42,FALSE)</f>
        <v>0</v>
      </c>
      <c r="N36" s="60">
        <f>VLOOKUP($A36,November!$A$1:$Z$55,$N$42,FALSE)</f>
        <v>0</v>
      </c>
      <c r="O36" s="27">
        <f>VLOOKUP($A36,December!$A$1:$Z$55,$O$42,FALSE)</f>
        <v>0</v>
      </c>
      <c r="P36" s="60">
        <f>VLOOKUP($A36,December!$A$1:$Z$55,$P$42,FALSE)</f>
        <v>0</v>
      </c>
      <c r="Q36" s="21">
        <f t="shared" si="30"/>
        <v>0</v>
      </c>
      <c r="R36" s="21">
        <f t="shared" si="40"/>
        <v>0</v>
      </c>
      <c r="S36" s="37" t="e">
        <f t="shared" si="36"/>
        <v>#DIV/0!</v>
      </c>
      <c r="T36" s="27">
        <f>VLOOKUP($A36,January!$A$1:$Z$55,$T$42,FALSE)</f>
        <v>0</v>
      </c>
      <c r="U36" s="60">
        <f>VLOOKUP($A36,January!$A$1:$Z$55,$U$42,FALSE)</f>
        <v>0</v>
      </c>
      <c r="V36" s="27">
        <f>VLOOKUP($A36,February!$A$1:$Z$55,$V$42,FALSE)</f>
        <v>0</v>
      </c>
      <c r="W36" s="60">
        <f>VLOOKUP($A36,February!$A$1:$Z$55,$W$42,FALSE)</f>
        <v>0</v>
      </c>
      <c r="X36" s="27">
        <f>VLOOKUP($A36,March!$A$1:$Z$55,$X$42,FALSE)</f>
        <v>0</v>
      </c>
      <c r="Y36" s="60">
        <f>VLOOKUP($A36,March!$A$1:$Z$55,$Y$42,FALSE)</f>
        <v>0</v>
      </c>
      <c r="Z36" s="21">
        <f t="shared" si="31"/>
        <v>0</v>
      </c>
      <c r="AA36" s="38">
        <f t="shared" si="31"/>
        <v>0</v>
      </c>
      <c r="AB36" s="65" t="e">
        <f t="shared" si="37"/>
        <v>#DIV/0!</v>
      </c>
      <c r="AC36" s="27">
        <f>VLOOKUP($A36,April!$A$1:$Z$55,$AC$42,FALSE)</f>
        <v>0</v>
      </c>
      <c r="AD36" s="60">
        <f>VLOOKUP($A36,April!$A$1:$Z$55,$AD$42,FALSE)</f>
        <v>0</v>
      </c>
      <c r="AE36" s="27">
        <f>VLOOKUP($A36,May!$A$1:$Z$55,$AE$42,FALSE)</f>
        <v>0</v>
      </c>
      <c r="AF36" s="60">
        <f>VLOOKUP($A36,May!$A$1:$Z$55,$AF$42,FALSE)</f>
        <v>0</v>
      </c>
      <c r="AG36" s="27">
        <f>VLOOKUP($A36,June!$A$1:$Z$55,$AG$42,FALSE)</f>
        <v>0</v>
      </c>
      <c r="AH36" s="27">
        <f>VLOOKUP($A36,June!$A$1:$Z$55,$AH$42,FALSE)</f>
        <v>0</v>
      </c>
      <c r="AI36" s="21">
        <f t="shared" si="32"/>
        <v>0</v>
      </c>
      <c r="AJ36" s="21">
        <f t="shared" si="32"/>
        <v>0</v>
      </c>
      <c r="AK36" s="37" t="e">
        <f t="shared" si="38"/>
        <v>#DIV/0!</v>
      </c>
      <c r="AL36" s="17">
        <f t="shared" si="33"/>
        <v>0</v>
      </c>
      <c r="AM36" s="64">
        <f t="shared" si="34"/>
        <v>0</v>
      </c>
      <c r="AN36" s="37" t="e">
        <f t="shared" si="39"/>
        <v>#DIV/0!</v>
      </c>
    </row>
    <row r="37" spans="1:40" ht="26.4" x14ac:dyDescent="0.3">
      <c r="A37" s="16" t="s">
        <v>42</v>
      </c>
      <c r="B37" s="27">
        <f>VLOOKUP($A37,July!$A$1:$Z$55,$B$42,FALSE)</f>
        <v>28691</v>
      </c>
      <c r="C37" s="60">
        <f>VLOOKUP($A37,July!$A$1:$Z$55,$C$42,FALSE)</f>
        <v>31857</v>
      </c>
      <c r="D37" s="27">
        <f>VLOOKUP($A37,August!$A$1:$Z$53,$D$42,FALSE)</f>
        <v>34534</v>
      </c>
      <c r="E37" s="60">
        <f>VLOOKUP($A37,August!$A$1:$Z$53,$E$42,FALSE)</f>
        <v>33449</v>
      </c>
      <c r="F37" s="27">
        <f>VLOOKUP($A37,September!$A$1:$Z$55,$F$42,FALSE)</f>
        <v>46533</v>
      </c>
      <c r="G37" s="60">
        <f>VLOOKUP($A37,September!$A$1:$Z$55,$G$42,FALSE)</f>
        <v>48798</v>
      </c>
      <c r="H37" s="12">
        <f t="shared" si="28"/>
        <v>109758</v>
      </c>
      <c r="I37" s="12">
        <f t="shared" si="29"/>
        <v>114104</v>
      </c>
      <c r="J37" s="37">
        <f t="shared" si="35"/>
        <v>-3.808806001542453E-2</v>
      </c>
      <c r="K37" s="27">
        <f>VLOOKUP($A37,October!$A$1:$Z$55,$K$42,FALSE)</f>
        <v>66391</v>
      </c>
      <c r="L37" s="60">
        <f>VLOOKUP($A37,October!$A$1:$Z$55,$L$42,FALSE)</f>
        <v>47820</v>
      </c>
      <c r="M37" s="27">
        <f>VLOOKUP($A37,November!$A$1:$Z$55,$M$42,FALSE)</f>
        <v>39038</v>
      </c>
      <c r="N37" s="60">
        <f>VLOOKUP($A37,November!$A$1:$Z$55,$N$42,FALSE)</f>
        <v>46462</v>
      </c>
      <c r="O37" s="27">
        <f>VLOOKUP($A37,December!$A$1:$Z$55,$O$42,FALSE)</f>
        <v>37703</v>
      </c>
      <c r="P37" s="60">
        <f>VLOOKUP($A37,December!$A$1:$Z$55,$P$42,FALSE)</f>
        <v>36443</v>
      </c>
      <c r="Q37" s="21">
        <f t="shared" si="30"/>
        <v>143132</v>
      </c>
      <c r="R37" s="21">
        <f t="shared" si="40"/>
        <v>130725</v>
      </c>
      <c r="S37" s="37">
        <f t="shared" si="36"/>
        <v>9.4909160451329022E-2</v>
      </c>
      <c r="T37" s="27">
        <f>VLOOKUP($A37,January!$A$1:$Z$55,$T$42,FALSE)</f>
        <v>42419</v>
      </c>
      <c r="U37" s="60">
        <f>VLOOKUP($A37,January!$A$1:$Z$55,$U$42,FALSE)</f>
        <v>30363</v>
      </c>
      <c r="V37" s="27">
        <f>VLOOKUP($A37,February!$A$1:$Z$55,$V$42,FALSE)</f>
        <v>45305</v>
      </c>
      <c r="W37" s="60">
        <f>VLOOKUP($A37,February!$A$1:$Z$55,$W$42,FALSE)</f>
        <v>70855</v>
      </c>
      <c r="X37" s="27">
        <f>VLOOKUP($A37,March!$A$1:$Z$55,$X$42,FALSE)</f>
        <v>45562</v>
      </c>
      <c r="Y37" s="60">
        <f>VLOOKUP($A37,March!$A$1:$Z$55,$Y$42,FALSE)</f>
        <v>54838</v>
      </c>
      <c r="Z37" s="21">
        <f t="shared" si="31"/>
        <v>133286</v>
      </c>
      <c r="AA37" s="38">
        <f t="shared" si="31"/>
        <v>156056</v>
      </c>
      <c r="AB37" s="65">
        <f t="shared" si="37"/>
        <v>-0.1459091608140668</v>
      </c>
      <c r="AC37" s="27">
        <f>VLOOKUP($A37,April!$A$1:$Z$55,$AC$42,FALSE)</f>
        <v>98738</v>
      </c>
      <c r="AD37" s="60">
        <f>VLOOKUP($A37,April!$A$1:$Z$55,$AD$42,FALSE)</f>
        <v>33208</v>
      </c>
      <c r="AE37" s="27">
        <f>VLOOKUP($A37,May!$A$1:$Z$55,$AE$42,FALSE)</f>
        <v>42962</v>
      </c>
      <c r="AF37" s="60">
        <f>VLOOKUP($A37,May!$A$1:$Z$55,$AF$42,FALSE)</f>
        <v>36256</v>
      </c>
      <c r="AG37" s="27">
        <f>VLOOKUP($A37,June!$A$1:$Z$55,$AG$42,FALSE)</f>
        <v>0</v>
      </c>
      <c r="AH37" s="27">
        <f>VLOOKUP($A37,June!$A$1:$Z$55,$AH$42,FALSE)</f>
        <v>30693</v>
      </c>
      <c r="AI37" s="21">
        <f t="shared" si="32"/>
        <v>141700</v>
      </c>
      <c r="AJ37" s="21">
        <f t="shared" si="32"/>
        <v>100157</v>
      </c>
      <c r="AK37" s="37">
        <f t="shared" si="38"/>
        <v>0.41477879728825751</v>
      </c>
      <c r="AL37" s="17">
        <f t="shared" si="33"/>
        <v>527876</v>
      </c>
      <c r="AM37" s="64">
        <f t="shared" si="34"/>
        <v>501042</v>
      </c>
      <c r="AN37" s="37">
        <f t="shared" si="39"/>
        <v>5.3556388486394324E-2</v>
      </c>
    </row>
    <row r="38" spans="1:40" ht="26.4" hidden="1" x14ac:dyDescent="0.3">
      <c r="A38" s="16" t="s">
        <v>43</v>
      </c>
      <c r="B38" s="27">
        <f>VLOOKUP($A38,July!$A$1:$Z$55,$B$42,FALSE)</f>
        <v>0</v>
      </c>
      <c r="C38" s="27">
        <f>VLOOKUP($A38,July!$A$1:$Z$55,$C$42,FALSE)</f>
        <v>0</v>
      </c>
      <c r="D38" s="27">
        <f>VLOOKUP($A38,August!$A$1:$Z$53,$D$42,FALSE)</f>
        <v>0</v>
      </c>
      <c r="E38" s="27">
        <f>August!E38</f>
        <v>0</v>
      </c>
      <c r="F38" s="27">
        <f>VLOOKUP($A38,September!$A$1:$Z$55,$F$42,FALSE)</f>
        <v>0</v>
      </c>
      <c r="G38" s="27">
        <f>VLOOKUP($A38,September!$A$1:$Z$55,$G$42,FALSE)</f>
        <v>0</v>
      </c>
      <c r="H38" s="12">
        <f t="shared" si="28"/>
        <v>0</v>
      </c>
      <c r="I38" s="12">
        <f t="shared" si="29"/>
        <v>0</v>
      </c>
      <c r="J38" s="37" t="e">
        <f t="shared" si="35"/>
        <v>#DIV/0!</v>
      </c>
      <c r="K38" s="27">
        <f>VLOOKUP($A38,October!$A$1:$Z$55,$K$42,FALSE)</f>
        <v>0</v>
      </c>
      <c r="L38" s="27">
        <f>VLOOKUP($A38,October!$A$1:$Z$55,$L$42,FALSE)</f>
        <v>0</v>
      </c>
      <c r="M38" s="27">
        <f>VLOOKUP($A38,November!$A$1:$Z$55,$M$42,FALSE)</f>
        <v>0</v>
      </c>
      <c r="N38" s="27">
        <f>VLOOKUP($A38,November!$A$1:$Z$55,$N$42,FALSE)</f>
        <v>0</v>
      </c>
      <c r="O38" s="27">
        <f>VLOOKUP($A38,December!$A$1:$Z$55,$O$42,FALSE)</f>
        <v>0</v>
      </c>
      <c r="P38" s="27">
        <f>VLOOKUP($A38,December!$A$1:$Z$55,$P$42,FALSE)</f>
        <v>0</v>
      </c>
      <c r="Q38" s="21"/>
      <c r="R38" s="21">
        <f t="shared" si="40"/>
        <v>0</v>
      </c>
      <c r="S38" s="37" t="e">
        <f t="shared" si="36"/>
        <v>#DIV/0!</v>
      </c>
      <c r="T38" s="27">
        <f>VLOOKUP($A38,January!$A$1:$Z$55,$T$42,FALSE)</f>
        <v>0</v>
      </c>
      <c r="U38" s="27">
        <f>VLOOKUP($A38,January!$A$1:$Z$55,$U$42,FALSE)</f>
        <v>0</v>
      </c>
      <c r="V38" s="27">
        <f>VLOOKUP($A38,February!$A$1:$Z$55,$V$42,FALSE)</f>
        <v>0</v>
      </c>
      <c r="W38" s="27">
        <f>VLOOKUP($A38,February!$A$1:$Z$55,$W$42,FALSE)</f>
        <v>0</v>
      </c>
      <c r="X38" s="27">
        <f>VLOOKUP($A38,March!$A$1:$Z$55,$X$42,FALSE)</f>
        <v>0</v>
      </c>
      <c r="Y38" s="27">
        <f>VLOOKUP($A38,March!$A$1:$Z$55,$Y$42,FALSE)</f>
        <v>0</v>
      </c>
      <c r="Z38" s="21">
        <f t="shared" si="31"/>
        <v>0</v>
      </c>
      <c r="AA38" s="21">
        <f t="shared" si="31"/>
        <v>0</v>
      </c>
      <c r="AB38" s="65" t="e">
        <f t="shared" si="37"/>
        <v>#DIV/0!</v>
      </c>
      <c r="AC38" s="27">
        <f>VLOOKUP($A38,April!$A$1:$Z$55,$AC$42,FALSE)</f>
        <v>0</v>
      </c>
      <c r="AD38" s="27">
        <f>VLOOKUP($A38,April!$A$1:$Z$55,$AD$42,FALSE)</f>
        <v>0</v>
      </c>
      <c r="AE38" s="27">
        <f>VLOOKUP($A38,May!$A$1:$Z$55,$AE$42,FALSE)</f>
        <v>0</v>
      </c>
      <c r="AF38" s="27">
        <f>VLOOKUP($A38,May!$A$1:$Z$55,$AF$42,FALSE)</f>
        <v>0</v>
      </c>
      <c r="AG38" s="27">
        <f>VLOOKUP($A38,June!$A$1:$Z$55,$AG$42,FALSE)</f>
        <v>0</v>
      </c>
      <c r="AH38" s="27">
        <f>VLOOKUP($A38,June!$A$1:$Z$55,$AH$42,FALSE)</f>
        <v>0</v>
      </c>
      <c r="AI38" s="21"/>
      <c r="AJ38" s="21">
        <f>SUM(AD38+AF38+AH38)</f>
        <v>0</v>
      </c>
      <c r="AK38" s="37" t="e">
        <f t="shared" si="38"/>
        <v>#DIV/0!</v>
      </c>
      <c r="AL38" s="17">
        <f t="shared" ref="AL38" si="41">SUM(H38+Q38)</f>
        <v>0</v>
      </c>
      <c r="AM38" s="52">
        <f t="shared" ref="AM38" si="42">SUM(I38+R38+AA38)</f>
        <v>0</v>
      </c>
      <c r="AN38" s="37" t="e">
        <f t="shared" si="39"/>
        <v>#DIV/0!</v>
      </c>
    </row>
    <row r="39" spans="1:40" x14ac:dyDescent="0.3">
      <c r="A39" s="24"/>
      <c r="B39" s="19"/>
      <c r="C39" s="24"/>
      <c r="D39" s="19"/>
      <c r="E39" s="19"/>
      <c r="F39" s="24"/>
      <c r="G39" s="24"/>
      <c r="H39" s="11" t="s">
        <v>86</v>
      </c>
      <c r="I39" s="24"/>
      <c r="J39" s="19"/>
      <c r="K39" s="19"/>
      <c r="L39" s="19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1"/>
      <c r="AD39" s="21"/>
      <c r="AE39" s="21"/>
      <c r="AF39" s="21"/>
      <c r="AG39" s="21"/>
      <c r="AH39" s="21"/>
      <c r="AI39" s="21"/>
      <c r="AJ39" s="21"/>
      <c r="AK39" s="36"/>
      <c r="AL39" s="17"/>
      <c r="AM39" s="24"/>
      <c r="AN39" s="24"/>
    </row>
    <row r="40" spans="1:40" x14ac:dyDescent="0.3">
      <c r="A40" s="24"/>
      <c r="B40" s="19"/>
      <c r="C40" s="24"/>
      <c r="D40" s="19"/>
      <c r="E40" s="19"/>
      <c r="F40" s="24"/>
      <c r="G40" s="24"/>
      <c r="H40" s="24"/>
      <c r="I40" s="24"/>
      <c r="J40" s="19"/>
      <c r="K40" s="19"/>
      <c r="L40" s="19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1"/>
      <c r="AD40" s="24"/>
      <c r="AE40" s="24"/>
      <c r="AF40" s="24"/>
      <c r="AG40" s="24"/>
      <c r="AH40" s="24"/>
      <c r="AI40" s="24"/>
      <c r="AJ40" s="24"/>
      <c r="AK40" s="36"/>
      <c r="AL40" s="17"/>
      <c r="AM40" s="24"/>
      <c r="AN40" s="24"/>
    </row>
    <row r="41" spans="1:40" x14ac:dyDescent="0.3">
      <c r="A41" s="24" t="s">
        <v>162</v>
      </c>
      <c r="B41" s="19"/>
      <c r="C41" s="24"/>
      <c r="D41" s="19"/>
      <c r="E41" s="19"/>
      <c r="F41" s="24"/>
      <c r="G41" s="24"/>
      <c r="H41" s="24"/>
      <c r="I41" s="24"/>
      <c r="J41" s="19"/>
      <c r="K41" s="19"/>
      <c r="L41" s="19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1"/>
      <c r="AD41" s="24"/>
      <c r="AE41" s="24"/>
      <c r="AF41" s="24"/>
      <c r="AG41" s="24"/>
      <c r="AH41" s="24"/>
      <c r="AI41" s="24"/>
      <c r="AJ41" s="24"/>
      <c r="AK41" s="36"/>
      <c r="AL41" s="17"/>
      <c r="AM41" s="24"/>
      <c r="AN41" s="24"/>
    </row>
    <row r="42" spans="1:40" hidden="1" x14ac:dyDescent="0.3">
      <c r="B42">
        <v>13</v>
      </c>
      <c r="C42">
        <v>12</v>
      </c>
      <c r="D42">
        <v>13</v>
      </c>
      <c r="E42">
        <v>12</v>
      </c>
      <c r="F42">
        <v>13</v>
      </c>
      <c r="G42">
        <v>12</v>
      </c>
      <c r="K42">
        <v>13</v>
      </c>
      <c r="L42">
        <v>12</v>
      </c>
      <c r="M42">
        <v>13</v>
      </c>
      <c r="N42">
        <v>12</v>
      </c>
      <c r="O42">
        <v>13</v>
      </c>
      <c r="P42">
        <v>12</v>
      </c>
      <c r="T42">
        <v>13</v>
      </c>
      <c r="U42">
        <v>12</v>
      </c>
      <c r="V42">
        <v>13</v>
      </c>
      <c r="W42">
        <v>12</v>
      </c>
      <c r="X42">
        <v>13</v>
      </c>
      <c r="Y42">
        <v>12</v>
      </c>
      <c r="AC42">
        <v>13</v>
      </c>
      <c r="AD42">
        <v>12</v>
      </c>
      <c r="AE42">
        <v>13</v>
      </c>
      <c r="AF42">
        <v>12</v>
      </c>
      <c r="AG42">
        <v>13</v>
      </c>
      <c r="AH42">
        <v>12</v>
      </c>
    </row>
  </sheetData>
  <pageMargins left="0.7" right="0.7" top="0.75" bottom="0.75" header="0.3" footer="0.3"/>
  <pageSetup scale="30" orientation="landscape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M39"/>
  <sheetViews>
    <sheetView zoomScaleNormal="100" workbookViewId="0">
      <selection activeCell="O22" sqref="O22"/>
    </sheetView>
  </sheetViews>
  <sheetFormatPr defaultRowHeight="14.4" x14ac:dyDescent="0.3"/>
  <cols>
    <col min="1" max="1" width="50.44140625" bestFit="1" customWidth="1"/>
    <col min="2" max="10" width="12.33203125" bestFit="1" customWidth="1"/>
    <col min="11" max="11" width="12" customWidth="1"/>
    <col min="12" max="12" width="12.6640625" customWidth="1"/>
    <col min="13" max="13" width="11.77734375" customWidth="1"/>
  </cols>
  <sheetData>
    <row r="1" spans="1:13" ht="26.4" x14ac:dyDescent="0.3">
      <c r="A1" s="1"/>
      <c r="B1" s="14" t="s">
        <v>44</v>
      </c>
      <c r="C1" s="14" t="s">
        <v>45</v>
      </c>
      <c r="D1" s="14" t="s">
        <v>46</v>
      </c>
      <c r="E1" s="14" t="s">
        <v>47</v>
      </c>
      <c r="F1" s="14" t="s">
        <v>48</v>
      </c>
      <c r="G1" s="14" t="s">
        <v>49</v>
      </c>
      <c r="H1" s="14" t="s">
        <v>50</v>
      </c>
      <c r="I1" s="14" t="s">
        <v>51</v>
      </c>
      <c r="J1" s="14" t="s">
        <v>52</v>
      </c>
      <c r="K1" s="14" t="s">
        <v>53</v>
      </c>
      <c r="L1" s="14" t="s">
        <v>179</v>
      </c>
      <c r="M1" s="14" t="s">
        <v>183</v>
      </c>
    </row>
    <row r="2" spans="1:13" x14ac:dyDescent="0.3">
      <c r="A2" s="2" t="s">
        <v>10</v>
      </c>
    </row>
    <row r="3" spans="1:13" x14ac:dyDescent="0.3">
      <c r="A3" s="4" t="s">
        <v>11</v>
      </c>
      <c r="B3" s="3">
        <v>1010602</v>
      </c>
      <c r="C3" s="3">
        <v>975507</v>
      </c>
      <c r="D3" s="3">
        <v>1063349</v>
      </c>
      <c r="E3" s="3">
        <v>1044963</v>
      </c>
      <c r="F3" s="3">
        <v>1025460</v>
      </c>
      <c r="G3" s="3">
        <v>1248147</v>
      </c>
      <c r="H3" s="3">
        <v>1217738</v>
      </c>
      <c r="I3" s="3">
        <v>1219551</v>
      </c>
      <c r="J3" s="3">
        <v>1209331</v>
      </c>
      <c r="K3" s="3">
        <v>1217302</v>
      </c>
      <c r="L3" s="3">
        <v>1216401</v>
      </c>
      <c r="M3" s="3">
        <v>1212647</v>
      </c>
    </row>
    <row r="4" spans="1:13" x14ac:dyDescent="0.3">
      <c r="A4" s="4" t="s">
        <v>12</v>
      </c>
      <c r="B4" s="3">
        <v>4047605</v>
      </c>
      <c r="C4" s="3">
        <v>3977111</v>
      </c>
      <c r="D4" s="3">
        <v>4526627</v>
      </c>
      <c r="E4" s="3">
        <v>4461682</v>
      </c>
      <c r="F4" s="3">
        <v>4427259</v>
      </c>
      <c r="G4" s="3">
        <v>5332004</v>
      </c>
      <c r="H4" s="3">
        <v>5206101</v>
      </c>
      <c r="I4" s="3">
        <v>5185390</v>
      </c>
      <c r="J4" s="3">
        <v>5141450</v>
      </c>
      <c r="K4" s="3">
        <v>5129098</v>
      </c>
      <c r="L4" s="3">
        <v>5127833</v>
      </c>
      <c r="M4" s="3">
        <v>5097375</v>
      </c>
    </row>
    <row r="5" spans="1:13" x14ac:dyDescent="0.3">
      <c r="A5" s="4" t="s">
        <v>13</v>
      </c>
      <c r="B5" s="3">
        <v>372945</v>
      </c>
      <c r="C5" s="3">
        <v>358142</v>
      </c>
      <c r="D5" s="3">
        <v>373360</v>
      </c>
      <c r="E5" s="3">
        <v>359086</v>
      </c>
      <c r="F5" s="3">
        <v>366392</v>
      </c>
      <c r="G5" s="3">
        <v>452851</v>
      </c>
      <c r="H5" s="3">
        <v>388851</v>
      </c>
      <c r="I5" s="3">
        <v>364275</v>
      </c>
      <c r="J5" s="3">
        <v>354815</v>
      </c>
      <c r="K5" s="3">
        <v>341166</v>
      </c>
      <c r="L5" s="3">
        <v>352809</v>
      </c>
      <c r="M5" s="3">
        <v>361564</v>
      </c>
    </row>
    <row r="6" spans="1:13" x14ac:dyDescent="0.3">
      <c r="A6" s="4" t="s">
        <v>14</v>
      </c>
      <c r="B6" s="3">
        <v>388583</v>
      </c>
      <c r="C6" s="3">
        <v>378815</v>
      </c>
      <c r="D6" s="3">
        <v>458432</v>
      </c>
      <c r="E6" s="3">
        <v>445346</v>
      </c>
      <c r="F6" s="3">
        <v>441012</v>
      </c>
      <c r="G6" s="3">
        <v>505421</v>
      </c>
      <c r="H6" s="3">
        <v>318005</v>
      </c>
      <c r="I6" s="3">
        <v>333010</v>
      </c>
      <c r="J6" s="3">
        <v>431013</v>
      </c>
      <c r="K6" s="3">
        <v>416179</v>
      </c>
      <c r="L6" s="3">
        <v>401094</v>
      </c>
      <c r="M6" s="3">
        <v>380656</v>
      </c>
    </row>
    <row r="7" spans="1:13" x14ac:dyDescent="0.3">
      <c r="A7" s="4" t="s">
        <v>15</v>
      </c>
      <c r="B7" s="3">
        <v>46825</v>
      </c>
      <c r="C7" s="3">
        <v>44165</v>
      </c>
      <c r="D7" s="3">
        <v>54911</v>
      </c>
      <c r="E7" s="3">
        <v>56222</v>
      </c>
      <c r="F7" s="3">
        <v>59180</v>
      </c>
      <c r="G7" s="3">
        <v>66909</v>
      </c>
      <c r="H7" s="3">
        <v>53795</v>
      </c>
      <c r="I7" s="3">
        <v>53992</v>
      </c>
      <c r="J7" s="3">
        <v>57066</v>
      </c>
      <c r="K7" s="3">
        <v>56782</v>
      </c>
      <c r="L7" s="3">
        <v>58113</v>
      </c>
      <c r="M7" s="3">
        <v>56498</v>
      </c>
    </row>
    <row r="8" spans="1:13" x14ac:dyDescent="0.3">
      <c r="A8" s="4" t="s">
        <v>16</v>
      </c>
      <c r="B8" s="3">
        <v>41875</v>
      </c>
      <c r="C8" s="3">
        <v>39817</v>
      </c>
      <c r="D8" s="3">
        <v>67851</v>
      </c>
      <c r="E8" s="3">
        <v>65158</v>
      </c>
      <c r="F8" s="3">
        <v>60583</v>
      </c>
      <c r="G8" s="3">
        <v>71672</v>
      </c>
      <c r="H8" s="3">
        <v>33902</v>
      </c>
      <c r="I8" s="3">
        <v>42743</v>
      </c>
      <c r="J8" s="3">
        <v>48160</v>
      </c>
      <c r="K8" s="3">
        <v>47347</v>
      </c>
      <c r="L8" s="3">
        <v>45776</v>
      </c>
      <c r="M8" s="3">
        <v>50723</v>
      </c>
    </row>
    <row r="9" spans="1:13" x14ac:dyDescent="0.3">
      <c r="A9" s="4"/>
      <c r="D9" s="3"/>
      <c r="G9" s="3"/>
    </row>
    <row r="10" spans="1:13" x14ac:dyDescent="0.3">
      <c r="A10" s="2" t="s">
        <v>17</v>
      </c>
      <c r="D10" s="3"/>
      <c r="G10" s="3"/>
    </row>
    <row r="11" spans="1:13" x14ac:dyDescent="0.3">
      <c r="A11" s="4" t="s">
        <v>18</v>
      </c>
      <c r="B11" s="3">
        <v>18</v>
      </c>
      <c r="C11" s="3">
        <v>7</v>
      </c>
      <c r="D11" s="3">
        <v>10</v>
      </c>
      <c r="E11" s="3">
        <v>13</v>
      </c>
      <c r="F11" s="3">
        <v>9</v>
      </c>
      <c r="G11" s="3">
        <v>9</v>
      </c>
      <c r="H11" s="3">
        <v>0</v>
      </c>
      <c r="I11" s="3">
        <v>1</v>
      </c>
      <c r="J11" s="3">
        <v>2</v>
      </c>
      <c r="K11" s="3">
        <v>10</v>
      </c>
      <c r="L11" s="3">
        <v>4</v>
      </c>
      <c r="M11" s="3">
        <v>17</v>
      </c>
    </row>
    <row r="12" spans="1:13" x14ac:dyDescent="0.3">
      <c r="A12" s="4" t="s">
        <v>19</v>
      </c>
      <c r="B12" s="3">
        <v>32</v>
      </c>
      <c r="C12" s="3">
        <v>12</v>
      </c>
      <c r="D12" s="3">
        <v>24</v>
      </c>
      <c r="E12" s="3">
        <v>74</v>
      </c>
      <c r="F12" s="3">
        <v>26</v>
      </c>
      <c r="G12" s="3">
        <v>46</v>
      </c>
      <c r="H12" s="3">
        <v>0</v>
      </c>
      <c r="I12" s="3">
        <v>2</v>
      </c>
      <c r="J12" s="3">
        <v>12</v>
      </c>
      <c r="K12" s="3">
        <v>74</v>
      </c>
      <c r="L12" s="3">
        <v>12</v>
      </c>
      <c r="M12" s="3">
        <v>135</v>
      </c>
    </row>
    <row r="13" spans="1:13" x14ac:dyDescent="0.3">
      <c r="A13" s="4" t="s">
        <v>20</v>
      </c>
      <c r="B13" s="3">
        <v>87</v>
      </c>
      <c r="C13" s="3">
        <v>47</v>
      </c>
      <c r="D13" s="3">
        <v>63</v>
      </c>
      <c r="E13" s="3">
        <v>156</v>
      </c>
      <c r="F13" s="3">
        <v>62</v>
      </c>
      <c r="G13" s="3">
        <v>73</v>
      </c>
      <c r="H13" s="3">
        <v>0</v>
      </c>
      <c r="I13" s="3">
        <v>1</v>
      </c>
      <c r="J13" s="3">
        <v>18</v>
      </c>
      <c r="K13" s="3">
        <v>92</v>
      </c>
      <c r="L13" s="3">
        <v>17</v>
      </c>
      <c r="M13" s="3">
        <v>134</v>
      </c>
    </row>
    <row r="14" spans="1:13" x14ac:dyDescent="0.3">
      <c r="A14" s="4" t="s">
        <v>21</v>
      </c>
      <c r="B14" s="5"/>
      <c r="C14" s="5"/>
      <c r="D14" s="3"/>
      <c r="E14" s="3"/>
      <c r="F14" s="3"/>
      <c r="G14" s="3"/>
      <c r="H14" s="3">
        <v>267</v>
      </c>
      <c r="I14">
        <v>181</v>
      </c>
      <c r="J14" s="3">
        <v>420</v>
      </c>
      <c r="K14" s="3">
        <v>265</v>
      </c>
      <c r="L14" s="3">
        <v>349</v>
      </c>
      <c r="M14" s="3">
        <v>354</v>
      </c>
    </row>
    <row r="15" spans="1:13" x14ac:dyDescent="0.3">
      <c r="A15" s="4" t="s">
        <v>22</v>
      </c>
      <c r="B15" s="3"/>
      <c r="C15" s="3">
        <v>5</v>
      </c>
      <c r="D15" s="3">
        <v>6</v>
      </c>
      <c r="E15" s="3">
        <v>9</v>
      </c>
      <c r="F15" s="3">
        <v>7</v>
      </c>
      <c r="G15" s="3">
        <v>4</v>
      </c>
      <c r="H15" s="3">
        <v>0</v>
      </c>
      <c r="I15" s="3">
        <v>5</v>
      </c>
      <c r="J15" s="3">
        <v>4</v>
      </c>
      <c r="K15" s="3">
        <v>1</v>
      </c>
      <c r="L15" s="3">
        <v>1</v>
      </c>
      <c r="M15" s="3">
        <v>1</v>
      </c>
    </row>
    <row r="16" spans="1:13" x14ac:dyDescent="0.3">
      <c r="A16" s="4" t="s">
        <v>54</v>
      </c>
      <c r="B16" s="3"/>
      <c r="C16" s="3">
        <v>4</v>
      </c>
      <c r="D16" s="3">
        <v>5</v>
      </c>
      <c r="E16" s="3">
        <v>7</v>
      </c>
      <c r="F16" s="3">
        <v>6</v>
      </c>
      <c r="G16" s="3">
        <v>5</v>
      </c>
      <c r="H16" s="3">
        <v>14</v>
      </c>
      <c r="I16" s="3">
        <v>6</v>
      </c>
      <c r="J16" s="3">
        <v>9</v>
      </c>
      <c r="K16" s="3">
        <v>13</v>
      </c>
      <c r="L16" s="3">
        <v>6</v>
      </c>
      <c r="M16" s="3">
        <v>3</v>
      </c>
    </row>
    <row r="17" spans="1:13" x14ac:dyDescent="0.3">
      <c r="A17" s="4" t="s">
        <v>24</v>
      </c>
      <c r="B17" s="3"/>
      <c r="C17" s="3">
        <v>34</v>
      </c>
      <c r="D17" s="3">
        <v>50</v>
      </c>
      <c r="E17" s="3">
        <v>93</v>
      </c>
      <c r="F17" s="3">
        <v>110</v>
      </c>
      <c r="G17" s="3"/>
      <c r="H17" s="3">
        <v>503</v>
      </c>
      <c r="I17" s="3">
        <v>72</v>
      </c>
      <c r="J17" s="3">
        <v>129</v>
      </c>
      <c r="K17" s="3">
        <v>172</v>
      </c>
      <c r="L17" s="3">
        <v>124</v>
      </c>
      <c r="M17" s="3">
        <v>23</v>
      </c>
    </row>
    <row r="18" spans="1:13" x14ac:dyDescent="0.3">
      <c r="A18" s="4" t="s">
        <v>25</v>
      </c>
      <c r="B18" s="3"/>
      <c r="C18" s="3">
        <v>110</v>
      </c>
      <c r="D18" s="3">
        <v>105</v>
      </c>
      <c r="E18" s="3">
        <v>159</v>
      </c>
      <c r="F18" s="3">
        <v>241</v>
      </c>
      <c r="G18" s="3"/>
      <c r="H18" s="3">
        <v>540.5</v>
      </c>
      <c r="I18" s="3">
        <v>91.5</v>
      </c>
      <c r="J18" s="3">
        <v>184</v>
      </c>
      <c r="K18" s="3">
        <v>230</v>
      </c>
      <c r="L18" s="3">
        <v>163.5</v>
      </c>
      <c r="M18" s="3">
        <v>21.5</v>
      </c>
    </row>
    <row r="19" spans="1:13" x14ac:dyDescent="0.3">
      <c r="A19" s="4"/>
      <c r="D19" s="3"/>
      <c r="G19" s="3"/>
    </row>
    <row r="20" spans="1:13" x14ac:dyDescent="0.3">
      <c r="A20" s="2" t="s">
        <v>26</v>
      </c>
      <c r="D20" s="3"/>
      <c r="G20" s="3"/>
    </row>
    <row r="21" spans="1:13" x14ac:dyDescent="0.3">
      <c r="A21" s="4" t="s">
        <v>27</v>
      </c>
      <c r="B21" s="3">
        <v>89</v>
      </c>
      <c r="C21" s="13">
        <v>88</v>
      </c>
      <c r="D21" s="3">
        <v>138</v>
      </c>
      <c r="E21" s="13">
        <v>264</v>
      </c>
      <c r="F21" s="3">
        <v>381</v>
      </c>
      <c r="G21" s="3">
        <v>250</v>
      </c>
      <c r="H21" s="3">
        <v>272</v>
      </c>
      <c r="I21" s="3">
        <v>327</v>
      </c>
      <c r="J21" s="3">
        <v>388</v>
      </c>
      <c r="K21" s="3">
        <v>307</v>
      </c>
      <c r="L21" s="3">
        <v>352</v>
      </c>
      <c r="M21" s="3">
        <v>275</v>
      </c>
    </row>
    <row r="22" spans="1:13" x14ac:dyDescent="0.3">
      <c r="A22" s="4" t="s">
        <v>28</v>
      </c>
      <c r="B22" s="3">
        <v>97</v>
      </c>
      <c r="C22" s="13">
        <v>46</v>
      </c>
      <c r="D22" s="3">
        <v>134</v>
      </c>
      <c r="E22" s="13">
        <v>227</v>
      </c>
      <c r="F22" s="3">
        <v>364</v>
      </c>
      <c r="G22" s="3">
        <v>268</v>
      </c>
      <c r="H22" s="3">
        <v>272</v>
      </c>
      <c r="I22" s="3">
        <v>303</v>
      </c>
      <c r="J22" s="3">
        <v>385</v>
      </c>
      <c r="K22" s="3">
        <v>298</v>
      </c>
      <c r="L22" s="3">
        <v>344</v>
      </c>
      <c r="M22" s="3">
        <v>298</v>
      </c>
    </row>
    <row r="23" spans="1:13" hidden="1" x14ac:dyDescent="0.3">
      <c r="A23" s="4" t="s">
        <v>55</v>
      </c>
      <c r="D23" s="3"/>
      <c r="G23" s="3"/>
    </row>
    <row r="24" spans="1:13" x14ac:dyDescent="0.3">
      <c r="A24" s="4"/>
      <c r="D24" s="3"/>
      <c r="G24" s="3"/>
    </row>
    <row r="25" spans="1:13" x14ac:dyDescent="0.3">
      <c r="A25" s="2" t="s">
        <v>30</v>
      </c>
      <c r="D25" s="3"/>
      <c r="G25" s="3"/>
    </row>
    <row r="26" spans="1:13" x14ac:dyDescent="0.3">
      <c r="A26" s="4" t="s">
        <v>31</v>
      </c>
      <c r="B26" s="13">
        <v>2173</v>
      </c>
      <c r="C26" s="13">
        <v>1860</v>
      </c>
      <c r="D26" s="3">
        <v>2158</v>
      </c>
      <c r="E26" s="13">
        <v>1038</v>
      </c>
      <c r="F26" s="13">
        <v>1902</v>
      </c>
      <c r="G26" s="3">
        <v>1363</v>
      </c>
      <c r="H26" s="13">
        <v>547</v>
      </c>
      <c r="I26" s="13">
        <v>955</v>
      </c>
      <c r="J26" s="13">
        <v>1620</v>
      </c>
      <c r="K26" s="13">
        <v>1537</v>
      </c>
      <c r="L26" s="13">
        <v>1518</v>
      </c>
      <c r="M26" s="13">
        <v>1072</v>
      </c>
    </row>
    <row r="27" spans="1:13" x14ac:dyDescent="0.3">
      <c r="A27" s="4" t="s">
        <v>32</v>
      </c>
      <c r="B27" s="13">
        <v>565</v>
      </c>
      <c r="C27" s="13">
        <v>333</v>
      </c>
      <c r="D27" s="3">
        <v>653</v>
      </c>
      <c r="E27" s="13">
        <v>958</v>
      </c>
      <c r="F27" s="13">
        <v>133</v>
      </c>
      <c r="G27" s="13">
        <v>1847</v>
      </c>
      <c r="H27" s="13">
        <v>1553</v>
      </c>
      <c r="I27" s="13">
        <v>1549</v>
      </c>
      <c r="J27" s="13">
        <v>2173</v>
      </c>
      <c r="K27" s="13">
        <v>2955</v>
      </c>
      <c r="L27" s="13">
        <v>2209</v>
      </c>
      <c r="M27" s="13">
        <v>2306</v>
      </c>
    </row>
    <row r="28" spans="1:13" x14ac:dyDescent="0.3">
      <c r="A28" s="18" t="s">
        <v>33</v>
      </c>
      <c r="B28" s="13">
        <v>3094</v>
      </c>
      <c r="C28" s="13">
        <v>632</v>
      </c>
      <c r="D28" s="3">
        <v>3375</v>
      </c>
      <c r="E28" s="13">
        <v>148</v>
      </c>
      <c r="F28" s="13">
        <v>779</v>
      </c>
      <c r="G28" s="13">
        <v>618</v>
      </c>
      <c r="H28" s="13">
        <v>322</v>
      </c>
      <c r="I28" s="13">
        <v>846</v>
      </c>
      <c r="J28" s="13">
        <v>2712</v>
      </c>
      <c r="K28" s="13">
        <v>748</v>
      </c>
      <c r="L28" s="13">
        <v>537</v>
      </c>
      <c r="M28" s="13">
        <v>926</v>
      </c>
    </row>
    <row r="29" spans="1:13" x14ac:dyDescent="0.3">
      <c r="A29" s="18" t="s">
        <v>34</v>
      </c>
      <c r="B29" s="13">
        <v>414</v>
      </c>
      <c r="C29" s="13">
        <v>350</v>
      </c>
      <c r="D29" s="3">
        <v>3403</v>
      </c>
      <c r="E29" s="13">
        <v>1617</v>
      </c>
      <c r="F29" s="13">
        <v>73</v>
      </c>
      <c r="G29" s="3">
        <v>1308</v>
      </c>
      <c r="H29" s="13">
        <v>1493</v>
      </c>
      <c r="I29" s="13">
        <v>1293</v>
      </c>
      <c r="J29" s="13">
        <v>1142</v>
      </c>
      <c r="K29" s="13">
        <v>852</v>
      </c>
      <c r="L29" s="13">
        <v>1303</v>
      </c>
      <c r="M29" s="13">
        <v>941</v>
      </c>
    </row>
    <row r="30" spans="1:13" x14ac:dyDescent="0.3">
      <c r="A30" s="18" t="s">
        <v>35</v>
      </c>
      <c r="B30" s="13">
        <v>9</v>
      </c>
      <c r="C30" s="13">
        <v>5</v>
      </c>
      <c r="D30" s="3">
        <v>21</v>
      </c>
      <c r="E30" s="13">
        <v>11</v>
      </c>
      <c r="F30" s="13">
        <v>15</v>
      </c>
      <c r="G30" s="13">
        <v>28</v>
      </c>
      <c r="H30" s="13">
        <v>13</v>
      </c>
      <c r="I30" s="13">
        <v>37</v>
      </c>
      <c r="J30" s="13">
        <v>43</v>
      </c>
      <c r="K30" s="13">
        <v>12</v>
      </c>
      <c r="L30" s="13">
        <v>27</v>
      </c>
      <c r="M30" s="13">
        <v>67</v>
      </c>
    </row>
    <row r="31" spans="1:13" x14ac:dyDescent="0.3">
      <c r="A31" s="18" t="s">
        <v>36</v>
      </c>
      <c r="B31" s="13">
        <v>36</v>
      </c>
      <c r="C31" s="13">
        <v>0</v>
      </c>
      <c r="D31" s="3">
        <v>6</v>
      </c>
      <c r="E31" s="13">
        <v>11</v>
      </c>
      <c r="F31" s="13">
        <v>38</v>
      </c>
      <c r="G31" s="13">
        <v>65</v>
      </c>
      <c r="H31" s="13">
        <v>37</v>
      </c>
      <c r="I31" s="13">
        <v>153</v>
      </c>
      <c r="J31" s="13">
        <v>188</v>
      </c>
      <c r="K31" s="13">
        <v>182</v>
      </c>
      <c r="L31" s="13">
        <v>48</v>
      </c>
      <c r="M31" s="13">
        <v>35</v>
      </c>
    </row>
    <row r="32" spans="1:13" x14ac:dyDescent="0.3">
      <c r="A32" s="18" t="s">
        <v>37</v>
      </c>
      <c r="B32" s="13">
        <v>3</v>
      </c>
      <c r="C32" s="13">
        <v>21102</v>
      </c>
      <c r="D32" s="3">
        <v>0</v>
      </c>
      <c r="E32" s="13">
        <v>0</v>
      </c>
      <c r="F32" s="13">
        <v>0</v>
      </c>
      <c r="G32" s="13">
        <v>0</v>
      </c>
      <c r="H32" s="13">
        <v>1</v>
      </c>
      <c r="I32" s="13">
        <v>12</v>
      </c>
      <c r="J32" s="13">
        <v>26</v>
      </c>
      <c r="L32" s="13">
        <v>0</v>
      </c>
      <c r="M32" s="13">
        <v>1483</v>
      </c>
    </row>
    <row r="33" spans="1:13" x14ac:dyDescent="0.3">
      <c r="A33" s="18" t="s">
        <v>38</v>
      </c>
      <c r="B33" s="13"/>
      <c r="C33" s="13">
        <v>592208</v>
      </c>
      <c r="D33" s="3">
        <v>0</v>
      </c>
      <c r="E33" s="13">
        <v>0</v>
      </c>
      <c r="F33" s="13">
        <v>0</v>
      </c>
      <c r="G33" s="13">
        <v>0</v>
      </c>
      <c r="J33" s="13">
        <v>0</v>
      </c>
    </row>
    <row r="34" spans="1:13" x14ac:dyDescent="0.3">
      <c r="A34" s="18" t="s">
        <v>39</v>
      </c>
      <c r="B34" s="13">
        <v>27</v>
      </c>
      <c r="C34" s="13">
        <v>3</v>
      </c>
      <c r="D34" s="3">
        <v>28</v>
      </c>
      <c r="E34" s="13">
        <v>35</v>
      </c>
      <c r="F34" s="13">
        <v>29</v>
      </c>
      <c r="G34" s="13">
        <v>32</v>
      </c>
      <c r="H34" s="13">
        <v>21</v>
      </c>
      <c r="I34" s="13">
        <v>53</v>
      </c>
      <c r="J34" s="13">
        <v>29</v>
      </c>
      <c r="K34" s="13">
        <v>11</v>
      </c>
      <c r="L34" s="13">
        <v>50</v>
      </c>
      <c r="M34" s="13">
        <v>71</v>
      </c>
    </row>
    <row r="35" spans="1:13" x14ac:dyDescent="0.3">
      <c r="A35" s="18" t="s">
        <v>40</v>
      </c>
      <c r="B35" s="13">
        <v>12</v>
      </c>
      <c r="C35" s="13">
        <v>5</v>
      </c>
      <c r="D35" s="3">
        <v>6</v>
      </c>
      <c r="E35" s="13">
        <v>14</v>
      </c>
      <c r="F35" s="13">
        <v>0</v>
      </c>
      <c r="G35" s="13">
        <v>11</v>
      </c>
      <c r="H35" s="13">
        <v>14</v>
      </c>
      <c r="I35" s="13">
        <v>0</v>
      </c>
      <c r="J35" s="13">
        <v>0</v>
      </c>
      <c r="K35" s="13">
        <v>29</v>
      </c>
      <c r="L35" s="13">
        <v>30</v>
      </c>
      <c r="M35" s="13">
        <v>30</v>
      </c>
    </row>
    <row r="36" spans="1:13" x14ac:dyDescent="0.3">
      <c r="A36" s="18" t="s">
        <v>41</v>
      </c>
      <c r="B36" s="13">
        <v>0</v>
      </c>
      <c r="C36" s="13">
        <v>0</v>
      </c>
      <c r="D36" s="3">
        <v>0</v>
      </c>
      <c r="E36" s="13">
        <v>0</v>
      </c>
      <c r="F36" s="13">
        <v>0</v>
      </c>
      <c r="G36" s="13">
        <v>0</v>
      </c>
      <c r="H36" s="13">
        <v>0</v>
      </c>
      <c r="J36" s="13">
        <v>0</v>
      </c>
    </row>
    <row r="37" spans="1:13" ht="26.4" x14ac:dyDescent="0.3">
      <c r="A37" s="18" t="s">
        <v>42</v>
      </c>
      <c r="B37" s="13">
        <v>16552</v>
      </c>
      <c r="C37" s="13">
        <v>108610</v>
      </c>
      <c r="D37" s="3">
        <v>95510</v>
      </c>
      <c r="E37" s="13">
        <v>73225</v>
      </c>
      <c r="F37" s="13">
        <v>8499</v>
      </c>
      <c r="G37" s="13">
        <v>35799</v>
      </c>
      <c r="H37" s="13">
        <v>35505</v>
      </c>
      <c r="I37" s="13">
        <v>47901</v>
      </c>
      <c r="J37" s="33">
        <v>29015</v>
      </c>
      <c r="K37" s="13">
        <v>11635</v>
      </c>
      <c r="L37" s="13">
        <v>33449</v>
      </c>
      <c r="M37" s="13">
        <v>34534</v>
      </c>
    </row>
    <row r="38" spans="1:13" ht="26.4" x14ac:dyDescent="0.3">
      <c r="A38" s="18" t="s">
        <v>43</v>
      </c>
      <c r="D38" s="3">
        <v>0</v>
      </c>
      <c r="E38" s="13"/>
      <c r="H38" s="13">
        <v>27</v>
      </c>
    </row>
    <row r="39" spans="1:13" x14ac:dyDescent="0.3">
      <c r="A39" s="4"/>
    </row>
  </sheetData>
  <printOptions gridLines="1"/>
  <pageMargins left="0.7" right="0.7" top="0.75" bottom="0.75" header="0.3" footer="0.3"/>
  <pageSetup orientation="landscape" r:id="rId1"/>
  <headerFooter>
    <oddHeader>&amp;C&amp;"Verdana,Bold"PrairieCat Statistical Comparison
August 2011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M41"/>
  <sheetViews>
    <sheetView topLeftCell="A4" zoomScaleNormal="100" workbookViewId="0">
      <selection activeCell="M16" sqref="M16"/>
    </sheetView>
  </sheetViews>
  <sheetFormatPr defaultRowHeight="14.4" x14ac:dyDescent="0.3"/>
  <cols>
    <col min="1" max="1" width="54" bestFit="1" customWidth="1"/>
    <col min="2" max="2" width="13.33203125" bestFit="1" customWidth="1"/>
    <col min="3" max="3" width="12.6640625" customWidth="1"/>
    <col min="4" max="4" width="12.109375" customWidth="1"/>
    <col min="5" max="5" width="11.88671875" bestFit="1" customWidth="1"/>
    <col min="6" max="6" width="12.5546875" customWidth="1"/>
    <col min="7" max="7" width="13.44140625" customWidth="1"/>
    <col min="8" max="8" width="12.33203125" bestFit="1" customWidth="1"/>
    <col min="9" max="9" width="12.6640625" customWidth="1"/>
    <col min="10" max="10" width="13.6640625" customWidth="1"/>
    <col min="11" max="11" width="12.21875" bestFit="1" customWidth="1"/>
    <col min="12" max="12" width="12.6640625" customWidth="1"/>
    <col min="13" max="13" width="13.33203125" customWidth="1"/>
  </cols>
  <sheetData>
    <row r="1" spans="1:13" x14ac:dyDescent="0.3">
      <c r="A1" s="1"/>
      <c r="B1" s="14" t="s">
        <v>56</v>
      </c>
      <c r="C1" s="14" t="s">
        <v>57</v>
      </c>
      <c r="D1" s="14" t="s">
        <v>58</v>
      </c>
      <c r="E1" s="14" t="s">
        <v>59</v>
      </c>
      <c r="F1" s="14" t="s">
        <v>60</v>
      </c>
      <c r="G1" s="14" t="s">
        <v>61</v>
      </c>
      <c r="H1" s="14" t="s">
        <v>62</v>
      </c>
      <c r="I1" s="14" t="s">
        <v>63</v>
      </c>
      <c r="J1" s="14" t="s">
        <v>64</v>
      </c>
      <c r="K1" s="14" t="s">
        <v>65</v>
      </c>
      <c r="L1" s="14" t="s">
        <v>165</v>
      </c>
      <c r="M1" s="14" t="s">
        <v>184</v>
      </c>
    </row>
    <row r="2" spans="1:13" x14ac:dyDescent="0.3">
      <c r="A2" s="2" t="s">
        <v>10</v>
      </c>
      <c r="J2" s="14"/>
      <c r="K2" s="14"/>
    </row>
    <row r="3" spans="1:13" x14ac:dyDescent="0.3">
      <c r="A3" s="4" t="s">
        <v>11</v>
      </c>
      <c r="B3" s="10">
        <v>1012039</v>
      </c>
      <c r="C3" s="10">
        <v>974775</v>
      </c>
      <c r="D3" s="10">
        <v>1059237</v>
      </c>
      <c r="E3" s="10">
        <v>1043376</v>
      </c>
      <c r="F3" s="10">
        <v>1024917</v>
      </c>
      <c r="G3" s="10">
        <v>1248039</v>
      </c>
      <c r="H3" s="10">
        <v>1216535</v>
      </c>
      <c r="I3" s="10">
        <v>1218858</v>
      </c>
      <c r="J3" s="10">
        <v>1206499</v>
      </c>
      <c r="K3" s="10">
        <v>1216208</v>
      </c>
      <c r="L3" s="10">
        <v>1215783</v>
      </c>
      <c r="M3" s="10">
        <v>1212476</v>
      </c>
    </row>
    <row r="4" spans="1:13" x14ac:dyDescent="0.3">
      <c r="A4" s="4" t="s">
        <v>12</v>
      </c>
      <c r="B4" s="5">
        <v>4056624</v>
      </c>
      <c r="C4" s="5">
        <v>3975007</v>
      </c>
      <c r="D4" s="10">
        <v>4507052</v>
      </c>
      <c r="E4" s="10">
        <v>4455805</v>
      </c>
      <c r="F4" s="10">
        <v>4429102</v>
      </c>
      <c r="G4" s="10">
        <v>5327718</v>
      </c>
      <c r="H4" s="10">
        <v>5197298</v>
      </c>
      <c r="I4" s="10">
        <v>5174748</v>
      </c>
      <c r="J4" s="10">
        <v>5118515</v>
      </c>
      <c r="K4" s="10">
        <v>5123012</v>
      </c>
      <c r="L4" s="10">
        <v>5122725</v>
      </c>
      <c r="M4" s="10">
        <v>5090068</v>
      </c>
    </row>
    <row r="5" spans="1:13" x14ac:dyDescent="0.3">
      <c r="A5" s="4" t="s">
        <v>13</v>
      </c>
      <c r="B5" s="5">
        <v>375396</v>
      </c>
      <c r="C5" s="5">
        <v>360203</v>
      </c>
      <c r="D5" s="10">
        <v>376919</v>
      </c>
      <c r="E5" s="10">
        <v>364347</v>
      </c>
      <c r="F5" s="10">
        <v>369082</v>
      </c>
      <c r="G5" s="3">
        <v>442135</v>
      </c>
      <c r="H5" s="10">
        <v>389901</v>
      </c>
      <c r="I5" s="10">
        <v>367132</v>
      </c>
      <c r="J5" s="10">
        <v>358694</v>
      </c>
      <c r="K5" s="10">
        <v>342997</v>
      </c>
      <c r="L5" s="10">
        <v>357587</v>
      </c>
      <c r="M5" s="10">
        <v>365387</v>
      </c>
    </row>
    <row r="6" spans="1:13" x14ac:dyDescent="0.3">
      <c r="A6" s="4" t="s">
        <v>14</v>
      </c>
      <c r="B6" s="5">
        <v>403813</v>
      </c>
      <c r="C6" s="5">
        <v>385231</v>
      </c>
      <c r="D6" s="10">
        <v>434703</v>
      </c>
      <c r="E6" s="10">
        <v>410588</v>
      </c>
      <c r="F6" s="10">
        <v>414221</v>
      </c>
      <c r="G6" s="3">
        <v>479961</v>
      </c>
      <c r="H6" s="10">
        <v>343203</v>
      </c>
      <c r="I6" s="10">
        <v>363808</v>
      </c>
      <c r="J6" s="10">
        <v>392512</v>
      </c>
      <c r="K6" s="10">
        <v>386250</v>
      </c>
      <c r="L6" s="10">
        <v>380458</v>
      </c>
      <c r="M6" s="10">
        <v>384029</v>
      </c>
    </row>
    <row r="7" spans="1:13" x14ac:dyDescent="0.3">
      <c r="A7" s="4" t="s">
        <v>15</v>
      </c>
      <c r="B7" s="5">
        <v>48035</v>
      </c>
      <c r="C7" s="5">
        <v>46831</v>
      </c>
      <c r="D7" s="10">
        <v>53182</v>
      </c>
      <c r="E7" s="10">
        <v>52139</v>
      </c>
      <c r="F7" s="10">
        <v>51320</v>
      </c>
      <c r="G7" s="3">
        <v>61723</v>
      </c>
      <c r="H7" s="10">
        <v>56265</v>
      </c>
      <c r="I7" s="10">
        <v>55717</v>
      </c>
      <c r="J7" s="10">
        <v>54709</v>
      </c>
      <c r="K7" s="10">
        <v>57359</v>
      </c>
      <c r="L7" s="10">
        <v>56804</v>
      </c>
      <c r="M7" s="10">
        <v>58546</v>
      </c>
    </row>
    <row r="8" spans="1:13" x14ac:dyDescent="0.3">
      <c r="A8" s="4" t="s">
        <v>16</v>
      </c>
      <c r="B8" s="5">
        <v>44819</v>
      </c>
      <c r="C8" s="5">
        <v>40204</v>
      </c>
      <c r="D8" s="10">
        <v>63728</v>
      </c>
      <c r="E8" s="10">
        <v>60783</v>
      </c>
      <c r="F8" s="10">
        <v>57769</v>
      </c>
      <c r="G8" s="3">
        <v>58542</v>
      </c>
      <c r="H8" s="10">
        <v>36568</v>
      </c>
      <c r="I8" s="10">
        <v>39897</v>
      </c>
      <c r="J8" s="10">
        <v>43301</v>
      </c>
      <c r="K8" s="10">
        <v>44004</v>
      </c>
      <c r="L8" s="10">
        <v>43843</v>
      </c>
      <c r="M8" s="10">
        <v>51075</v>
      </c>
    </row>
    <row r="9" spans="1:13" x14ac:dyDescent="0.3">
      <c r="A9" s="4"/>
      <c r="G9" s="3"/>
      <c r="J9" s="10"/>
      <c r="K9" s="10"/>
    </row>
    <row r="10" spans="1:13" x14ac:dyDescent="0.3">
      <c r="A10" s="2" t="s">
        <v>17</v>
      </c>
    </row>
    <row r="11" spans="1:13" x14ac:dyDescent="0.3">
      <c r="A11" s="4" t="s">
        <v>18</v>
      </c>
      <c r="B11" s="5">
        <v>15</v>
      </c>
      <c r="C11" s="5">
        <v>11</v>
      </c>
      <c r="D11" s="10">
        <v>10</v>
      </c>
      <c r="E11" s="10">
        <v>11</v>
      </c>
      <c r="F11" s="10">
        <v>6</v>
      </c>
      <c r="G11" s="3">
        <v>10</v>
      </c>
      <c r="H11" s="10">
        <v>2</v>
      </c>
      <c r="I11" s="10">
        <v>1</v>
      </c>
      <c r="J11" s="10">
        <v>7</v>
      </c>
      <c r="K11" s="10">
        <v>6</v>
      </c>
      <c r="L11" s="10">
        <v>14</v>
      </c>
      <c r="M11" s="10">
        <v>3</v>
      </c>
    </row>
    <row r="12" spans="1:13" x14ac:dyDescent="0.3">
      <c r="A12" s="4" t="s">
        <v>19</v>
      </c>
      <c r="B12" s="5">
        <v>137</v>
      </c>
      <c r="C12" s="5">
        <v>133</v>
      </c>
      <c r="D12" s="10">
        <v>233</v>
      </c>
      <c r="E12" s="10">
        <v>277</v>
      </c>
      <c r="F12" s="10">
        <v>23</v>
      </c>
      <c r="G12" s="3">
        <v>41</v>
      </c>
      <c r="H12" s="10">
        <v>5</v>
      </c>
      <c r="I12" s="10">
        <v>9</v>
      </c>
      <c r="J12" s="10">
        <v>17</v>
      </c>
      <c r="K12" s="10">
        <v>20</v>
      </c>
      <c r="L12" s="10">
        <v>42</v>
      </c>
      <c r="M12" s="10">
        <v>18</v>
      </c>
    </row>
    <row r="13" spans="1:13" x14ac:dyDescent="0.3">
      <c r="A13" s="4" t="s">
        <v>20</v>
      </c>
      <c r="B13" s="5">
        <v>599</v>
      </c>
      <c r="C13" s="5">
        <v>735</v>
      </c>
      <c r="D13" s="10">
        <v>1345</v>
      </c>
      <c r="E13" s="10">
        <v>1488.5</v>
      </c>
      <c r="F13" s="10">
        <v>50</v>
      </c>
      <c r="G13" s="3">
        <v>62</v>
      </c>
      <c r="H13" s="10">
        <v>8</v>
      </c>
      <c r="I13" s="10">
        <v>27</v>
      </c>
      <c r="J13" s="10">
        <v>24.5</v>
      </c>
      <c r="K13" s="10">
        <v>37.5</v>
      </c>
      <c r="L13" s="10">
        <v>43</v>
      </c>
      <c r="M13" s="10">
        <v>19.5</v>
      </c>
    </row>
    <row r="14" spans="1:13" x14ac:dyDescent="0.3">
      <c r="A14" s="4" t="s">
        <v>21</v>
      </c>
      <c r="B14" s="5"/>
      <c r="C14" s="5"/>
      <c r="D14" s="10"/>
      <c r="E14" s="10"/>
      <c r="F14" s="10"/>
      <c r="G14" s="3"/>
      <c r="H14" s="10">
        <v>197</v>
      </c>
      <c r="I14">
        <v>233</v>
      </c>
      <c r="J14" s="10">
        <v>302</v>
      </c>
      <c r="K14" s="10">
        <v>283</v>
      </c>
      <c r="L14" s="10">
        <v>372</v>
      </c>
      <c r="M14" s="10">
        <v>250</v>
      </c>
    </row>
    <row r="15" spans="1:13" x14ac:dyDescent="0.3">
      <c r="A15" s="4" t="s">
        <v>22</v>
      </c>
      <c r="B15" s="5"/>
      <c r="C15" s="5">
        <v>2</v>
      </c>
      <c r="D15" s="10">
        <v>10</v>
      </c>
      <c r="E15" s="10">
        <v>5</v>
      </c>
      <c r="F15">
        <v>2</v>
      </c>
      <c r="G15" s="3">
        <v>2</v>
      </c>
      <c r="H15" s="10">
        <v>1</v>
      </c>
      <c r="I15" s="10">
        <v>3</v>
      </c>
      <c r="J15" s="10">
        <v>0</v>
      </c>
      <c r="K15" s="10">
        <v>1</v>
      </c>
      <c r="L15" s="10">
        <v>0</v>
      </c>
      <c r="M15" s="10">
        <v>2</v>
      </c>
    </row>
    <row r="16" spans="1:13" x14ac:dyDescent="0.3">
      <c r="A16" s="4" t="s">
        <v>23</v>
      </c>
      <c r="B16" s="5"/>
      <c r="C16" s="5">
        <v>1</v>
      </c>
      <c r="D16" s="10">
        <v>3</v>
      </c>
      <c r="E16" s="10">
        <v>2</v>
      </c>
      <c r="F16" s="10">
        <v>4</v>
      </c>
      <c r="G16" s="3">
        <v>6</v>
      </c>
      <c r="H16" s="10">
        <v>13</v>
      </c>
      <c r="I16" s="10">
        <v>19</v>
      </c>
      <c r="J16" s="10">
        <v>10</v>
      </c>
      <c r="K16" s="10">
        <v>9</v>
      </c>
      <c r="L16" s="10">
        <v>6</v>
      </c>
      <c r="M16" s="10">
        <v>6</v>
      </c>
    </row>
    <row r="17" spans="1:13" x14ac:dyDescent="0.3">
      <c r="A17" s="4" t="s">
        <v>24</v>
      </c>
      <c r="B17" s="5"/>
      <c r="C17" s="5">
        <v>12</v>
      </c>
      <c r="D17" s="10">
        <v>27</v>
      </c>
      <c r="E17" s="10">
        <v>25</v>
      </c>
      <c r="F17" s="10">
        <v>280</v>
      </c>
      <c r="G17" s="3">
        <v>392</v>
      </c>
      <c r="H17" s="10">
        <v>351</v>
      </c>
      <c r="I17" s="10">
        <v>455</v>
      </c>
      <c r="J17" s="10">
        <v>406</v>
      </c>
      <c r="K17" s="10">
        <v>348</v>
      </c>
      <c r="L17" s="10">
        <v>658</v>
      </c>
      <c r="M17" s="10">
        <v>302</v>
      </c>
    </row>
    <row r="18" spans="1:13" x14ac:dyDescent="0.3">
      <c r="A18" s="4" t="s">
        <v>25</v>
      </c>
      <c r="B18" s="5"/>
      <c r="C18" s="5">
        <v>36</v>
      </c>
      <c r="D18" s="10">
        <v>47</v>
      </c>
      <c r="E18" s="10">
        <v>39</v>
      </c>
      <c r="F18" s="10">
        <v>1557.5</v>
      </c>
      <c r="G18" s="3">
        <v>1942</v>
      </c>
      <c r="H18" s="10">
        <v>358.5</v>
      </c>
      <c r="I18" s="10">
        <v>445.5</v>
      </c>
      <c r="J18" s="10">
        <v>84.5</v>
      </c>
      <c r="K18" s="10">
        <v>1740</v>
      </c>
      <c r="L18" s="10">
        <v>4609</v>
      </c>
      <c r="M18" s="10">
        <v>1738</v>
      </c>
    </row>
    <row r="19" spans="1:13" x14ac:dyDescent="0.3">
      <c r="A19" s="4"/>
    </row>
    <row r="20" spans="1:13" x14ac:dyDescent="0.3">
      <c r="A20" s="2" t="s">
        <v>26</v>
      </c>
    </row>
    <row r="21" spans="1:13" x14ac:dyDescent="0.3">
      <c r="A21" s="4" t="s">
        <v>27</v>
      </c>
      <c r="B21" s="5">
        <v>52</v>
      </c>
      <c r="C21" s="5">
        <v>91</v>
      </c>
      <c r="D21" s="5">
        <v>139</v>
      </c>
      <c r="E21" s="5">
        <v>247</v>
      </c>
      <c r="F21" s="5">
        <v>226</v>
      </c>
      <c r="G21" s="40">
        <v>264</v>
      </c>
      <c r="H21" s="40">
        <v>275</v>
      </c>
      <c r="I21" s="10">
        <v>312</v>
      </c>
      <c r="J21" s="10">
        <v>236</v>
      </c>
      <c r="K21" s="40">
        <v>242</v>
      </c>
      <c r="L21" s="10">
        <v>270</v>
      </c>
      <c r="M21" s="10">
        <v>317</v>
      </c>
    </row>
    <row r="22" spans="1:13" x14ac:dyDescent="0.3">
      <c r="A22" s="4" t="s">
        <v>28</v>
      </c>
      <c r="B22" s="5">
        <v>38</v>
      </c>
      <c r="C22" s="5">
        <v>115</v>
      </c>
      <c r="D22" s="5">
        <v>156</v>
      </c>
      <c r="E22" s="5">
        <v>230</v>
      </c>
      <c r="F22" s="5">
        <v>233</v>
      </c>
      <c r="G22" s="40">
        <v>272</v>
      </c>
      <c r="H22" s="40">
        <v>465</v>
      </c>
      <c r="I22" s="10">
        <v>303</v>
      </c>
      <c r="J22" s="10">
        <v>193</v>
      </c>
      <c r="K22" s="40">
        <v>231</v>
      </c>
      <c r="L22" s="10">
        <v>273</v>
      </c>
      <c r="M22" s="10">
        <v>286</v>
      </c>
    </row>
    <row r="23" spans="1:13" hidden="1" x14ac:dyDescent="0.3">
      <c r="A23" s="4" t="s">
        <v>29</v>
      </c>
    </row>
    <row r="24" spans="1:13" x14ac:dyDescent="0.3">
      <c r="A24" s="4"/>
    </row>
    <row r="25" spans="1:13" x14ac:dyDescent="0.3">
      <c r="A25" s="2" t="s">
        <v>30</v>
      </c>
      <c r="G25" s="3"/>
    </row>
    <row r="26" spans="1:13" x14ac:dyDescent="0.3">
      <c r="A26" s="18" t="s">
        <v>31</v>
      </c>
      <c r="B26" s="5">
        <v>2465</v>
      </c>
      <c r="C26" s="5">
        <v>2255</v>
      </c>
      <c r="D26" s="5">
        <v>1051</v>
      </c>
      <c r="E26" s="5">
        <v>1809</v>
      </c>
      <c r="F26" s="5">
        <v>2102</v>
      </c>
      <c r="G26" s="3">
        <v>1431</v>
      </c>
      <c r="H26" s="5">
        <v>1526</v>
      </c>
      <c r="I26" s="5">
        <v>1353</v>
      </c>
      <c r="J26" s="5">
        <v>1751</v>
      </c>
      <c r="K26" s="5">
        <v>1793</v>
      </c>
      <c r="L26" s="5">
        <v>1535</v>
      </c>
      <c r="M26" s="5">
        <v>1461</v>
      </c>
    </row>
    <row r="27" spans="1:13" x14ac:dyDescent="0.3">
      <c r="A27" s="18" t="s">
        <v>32</v>
      </c>
      <c r="B27" s="5">
        <v>768</v>
      </c>
      <c r="C27" s="5">
        <v>386</v>
      </c>
      <c r="D27" s="5">
        <v>1232</v>
      </c>
      <c r="E27" s="5">
        <v>788</v>
      </c>
      <c r="F27" s="5">
        <v>95</v>
      </c>
      <c r="G27" s="3">
        <v>1769</v>
      </c>
      <c r="H27" s="5">
        <v>1258</v>
      </c>
      <c r="I27" s="5">
        <v>2331</v>
      </c>
      <c r="J27" s="5">
        <v>2481</v>
      </c>
      <c r="K27" s="5">
        <v>2708</v>
      </c>
      <c r="L27" s="5">
        <v>2154</v>
      </c>
      <c r="M27" s="5">
        <v>2753</v>
      </c>
    </row>
    <row r="28" spans="1:13" x14ac:dyDescent="0.3">
      <c r="A28" s="18" t="s">
        <v>33</v>
      </c>
      <c r="B28" s="5">
        <v>1116</v>
      </c>
      <c r="C28" s="5">
        <v>383</v>
      </c>
      <c r="D28" s="5">
        <v>2331</v>
      </c>
      <c r="E28" s="5">
        <v>369</v>
      </c>
      <c r="F28" s="5">
        <v>239</v>
      </c>
      <c r="G28" s="3">
        <v>314</v>
      </c>
      <c r="H28" s="5">
        <v>4337</v>
      </c>
      <c r="I28" s="5">
        <v>633</v>
      </c>
      <c r="J28" s="5">
        <v>1417</v>
      </c>
      <c r="K28" s="5">
        <v>988</v>
      </c>
      <c r="L28" s="5">
        <v>794</v>
      </c>
      <c r="M28" s="5">
        <v>972</v>
      </c>
    </row>
    <row r="29" spans="1:13" x14ac:dyDescent="0.3">
      <c r="A29" s="18" t="s">
        <v>34</v>
      </c>
      <c r="B29" s="5">
        <v>473</v>
      </c>
      <c r="C29" s="5">
        <v>215</v>
      </c>
      <c r="D29" s="5">
        <v>971</v>
      </c>
      <c r="E29" s="5">
        <v>1044</v>
      </c>
      <c r="F29" s="5">
        <v>0</v>
      </c>
      <c r="G29" s="3">
        <v>1180</v>
      </c>
      <c r="H29" s="5">
        <v>815</v>
      </c>
      <c r="I29" s="5">
        <v>702</v>
      </c>
      <c r="J29" s="5">
        <v>1320</v>
      </c>
      <c r="K29" s="5">
        <v>1291</v>
      </c>
      <c r="L29" s="5">
        <v>1059</v>
      </c>
      <c r="M29" s="5">
        <v>721</v>
      </c>
    </row>
    <row r="30" spans="1:13" x14ac:dyDescent="0.3">
      <c r="A30" s="18" t="s">
        <v>35</v>
      </c>
      <c r="B30" s="5">
        <v>16</v>
      </c>
      <c r="C30" s="5">
        <v>20</v>
      </c>
      <c r="D30" s="5">
        <v>20</v>
      </c>
      <c r="E30" s="5">
        <v>47</v>
      </c>
      <c r="F30" s="5">
        <v>18</v>
      </c>
      <c r="G30" s="3">
        <v>0</v>
      </c>
      <c r="H30" s="5">
        <v>7</v>
      </c>
      <c r="I30" s="5">
        <v>3</v>
      </c>
      <c r="J30" s="5">
        <v>48</v>
      </c>
      <c r="K30" s="5">
        <v>37</v>
      </c>
      <c r="L30" s="5">
        <v>28</v>
      </c>
      <c r="M30" s="5">
        <v>66</v>
      </c>
    </row>
    <row r="31" spans="1:13" x14ac:dyDescent="0.3">
      <c r="A31" s="18" t="s">
        <v>36</v>
      </c>
      <c r="B31" s="5">
        <v>19</v>
      </c>
      <c r="C31" s="5">
        <v>2</v>
      </c>
      <c r="D31" s="5">
        <v>10</v>
      </c>
      <c r="E31" s="5">
        <v>1</v>
      </c>
      <c r="F31" s="5">
        <v>0</v>
      </c>
      <c r="G31" s="3">
        <v>96</v>
      </c>
      <c r="H31" s="5">
        <v>3</v>
      </c>
      <c r="I31" s="5">
        <v>175</v>
      </c>
      <c r="J31" s="5">
        <v>159</v>
      </c>
      <c r="K31" s="5">
        <v>190</v>
      </c>
      <c r="L31" s="5">
        <v>157</v>
      </c>
      <c r="M31" s="5">
        <v>59</v>
      </c>
    </row>
    <row r="32" spans="1:13" x14ac:dyDescent="0.3">
      <c r="A32" s="18" t="s">
        <v>37</v>
      </c>
      <c r="B32" s="5">
        <v>0</v>
      </c>
      <c r="C32" s="5">
        <v>8316</v>
      </c>
      <c r="D32" s="5">
        <v>0</v>
      </c>
      <c r="E32" s="5">
        <v>0</v>
      </c>
      <c r="F32" s="5">
        <v>1</v>
      </c>
      <c r="G32" s="3">
        <v>0</v>
      </c>
      <c r="H32" s="5">
        <v>0</v>
      </c>
      <c r="I32" s="5">
        <v>19</v>
      </c>
      <c r="J32" s="5">
        <v>18</v>
      </c>
      <c r="K32" s="5">
        <v>0</v>
      </c>
      <c r="L32" s="5">
        <v>0</v>
      </c>
      <c r="M32" s="5">
        <v>675</v>
      </c>
    </row>
    <row r="33" spans="1:13" x14ac:dyDescent="0.3">
      <c r="A33" s="18" t="s">
        <v>38</v>
      </c>
      <c r="B33" s="5"/>
      <c r="C33" s="5">
        <v>0</v>
      </c>
      <c r="D33" s="5">
        <v>0</v>
      </c>
      <c r="E33" s="5">
        <v>0</v>
      </c>
      <c r="F33" s="5">
        <v>0</v>
      </c>
      <c r="G33" s="3">
        <v>0</v>
      </c>
      <c r="H33" s="5">
        <v>0</v>
      </c>
      <c r="J33" s="5">
        <v>0</v>
      </c>
      <c r="K33" s="5">
        <v>0</v>
      </c>
      <c r="L33" s="5">
        <v>0</v>
      </c>
      <c r="M33" s="5">
        <v>0</v>
      </c>
    </row>
    <row r="34" spans="1:13" x14ac:dyDescent="0.3">
      <c r="A34" s="18" t="s">
        <v>39</v>
      </c>
      <c r="B34" s="5">
        <v>20</v>
      </c>
      <c r="C34" s="5">
        <v>45</v>
      </c>
      <c r="D34" s="5">
        <v>15</v>
      </c>
      <c r="E34" s="5">
        <v>33</v>
      </c>
      <c r="F34" s="5">
        <v>24</v>
      </c>
      <c r="G34" s="3">
        <v>5</v>
      </c>
      <c r="H34" s="5">
        <v>26</v>
      </c>
      <c r="I34" s="5">
        <v>36</v>
      </c>
      <c r="J34" s="5">
        <v>34</v>
      </c>
      <c r="K34" s="5">
        <v>53</v>
      </c>
      <c r="L34" s="5">
        <v>62</v>
      </c>
      <c r="M34" s="5">
        <v>43</v>
      </c>
    </row>
    <row r="35" spans="1:13" x14ac:dyDescent="0.3">
      <c r="A35" s="18" t="s">
        <v>40</v>
      </c>
      <c r="B35" s="5">
        <v>19</v>
      </c>
      <c r="C35" s="5">
        <v>8</v>
      </c>
      <c r="D35" s="5">
        <v>2</v>
      </c>
      <c r="E35" s="5">
        <v>3</v>
      </c>
      <c r="F35" s="5">
        <v>0</v>
      </c>
      <c r="G35" s="3">
        <v>9</v>
      </c>
      <c r="H35" s="5">
        <v>3</v>
      </c>
      <c r="J35" s="5">
        <v>0</v>
      </c>
      <c r="K35" s="5">
        <v>18</v>
      </c>
      <c r="L35" s="5">
        <v>29</v>
      </c>
      <c r="M35" s="5">
        <v>47</v>
      </c>
    </row>
    <row r="36" spans="1:13" x14ac:dyDescent="0.3">
      <c r="A36" s="18" t="s">
        <v>41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3">
        <v>0</v>
      </c>
      <c r="H36" s="5">
        <v>0</v>
      </c>
      <c r="J36" s="5">
        <v>0</v>
      </c>
      <c r="K36" s="5">
        <v>0</v>
      </c>
      <c r="L36" s="5">
        <v>0</v>
      </c>
      <c r="M36" s="5">
        <v>0</v>
      </c>
    </row>
    <row r="37" spans="1:13" ht="26.4" x14ac:dyDescent="0.3">
      <c r="A37" s="18" t="s">
        <v>42</v>
      </c>
      <c r="B37" s="5">
        <v>44557</v>
      </c>
      <c r="C37" s="5">
        <v>47244</v>
      </c>
      <c r="D37" s="5">
        <v>64419</v>
      </c>
      <c r="E37" s="5">
        <v>83774</v>
      </c>
      <c r="F37" s="5">
        <v>8499</v>
      </c>
      <c r="G37" s="10">
        <v>43536</v>
      </c>
      <c r="H37" s="5">
        <v>52094</v>
      </c>
      <c r="I37" s="5">
        <v>16903</v>
      </c>
      <c r="J37" s="5">
        <v>64216</v>
      </c>
      <c r="K37" s="5">
        <v>45667</v>
      </c>
      <c r="L37" s="5">
        <v>48798</v>
      </c>
      <c r="M37" s="5">
        <v>46533</v>
      </c>
    </row>
    <row r="38" spans="1:13" ht="26.4" x14ac:dyDescent="0.3">
      <c r="A38" s="18" t="s">
        <v>43</v>
      </c>
      <c r="C38" s="5">
        <v>0</v>
      </c>
      <c r="G38" s="10"/>
      <c r="H38" s="5">
        <v>48</v>
      </c>
    </row>
    <row r="39" spans="1:13" x14ac:dyDescent="0.3">
      <c r="G39" s="10"/>
    </row>
    <row r="40" spans="1:13" x14ac:dyDescent="0.3">
      <c r="A40" s="4"/>
      <c r="G40" s="10"/>
    </row>
    <row r="41" spans="1:13" x14ac:dyDescent="0.3">
      <c r="A41" s="4"/>
      <c r="G41" s="10"/>
    </row>
  </sheetData>
  <printOptions gridLines="1"/>
  <pageMargins left="0.7" right="0.7" top="0.75" bottom="0.75" header="0.3" footer="0.3"/>
  <pageSetup orientation="landscape" r:id="rId1"/>
  <headerFooter>
    <oddHeader>&amp;C&amp;"Verdana,Bold"PrairieCat Statistical Comparison
September 2011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M41"/>
  <sheetViews>
    <sheetView zoomScaleNormal="100" workbookViewId="0">
      <selection activeCell="P34" sqref="P34"/>
    </sheetView>
  </sheetViews>
  <sheetFormatPr defaultRowHeight="14.4" x14ac:dyDescent="0.3"/>
  <cols>
    <col min="1" max="1" width="54" bestFit="1" customWidth="1"/>
    <col min="2" max="2" width="12.6640625" bestFit="1" customWidth="1"/>
    <col min="3" max="3" width="12.6640625" customWidth="1"/>
    <col min="4" max="4" width="13.33203125" customWidth="1"/>
    <col min="5" max="5" width="12.6640625" customWidth="1"/>
    <col min="6" max="6" width="12.109375" bestFit="1" customWidth="1"/>
    <col min="7" max="7" width="13.33203125" customWidth="1"/>
    <col min="8" max="8" width="13.109375" customWidth="1"/>
    <col min="9" max="9" width="12.88671875" customWidth="1"/>
    <col min="10" max="10" width="12.6640625" customWidth="1"/>
    <col min="11" max="11" width="12.6640625" bestFit="1" customWidth="1"/>
    <col min="12" max="12" width="13.109375" customWidth="1"/>
    <col min="13" max="13" width="12.5546875" customWidth="1"/>
  </cols>
  <sheetData>
    <row r="1" spans="1:13" x14ac:dyDescent="0.3">
      <c r="A1" s="39"/>
      <c r="B1" s="14" t="s">
        <v>66</v>
      </c>
      <c r="C1" s="14" t="s">
        <v>67</v>
      </c>
      <c r="D1" s="14" t="s">
        <v>68</v>
      </c>
      <c r="E1" s="14" t="s">
        <v>69</v>
      </c>
      <c r="F1" s="14" t="s">
        <v>70</v>
      </c>
      <c r="G1" s="14" t="s">
        <v>71</v>
      </c>
      <c r="H1" s="14" t="s">
        <v>72</v>
      </c>
      <c r="I1" s="14" t="s">
        <v>73</v>
      </c>
      <c r="J1" s="14" t="s">
        <v>74</v>
      </c>
      <c r="K1" s="14" t="s">
        <v>75</v>
      </c>
      <c r="L1" s="14" t="s">
        <v>167</v>
      </c>
      <c r="M1" s="14" t="s">
        <v>185</v>
      </c>
    </row>
    <row r="2" spans="1:13" x14ac:dyDescent="0.3">
      <c r="A2" s="2" t="s">
        <v>10</v>
      </c>
    </row>
    <row r="3" spans="1:13" x14ac:dyDescent="0.3">
      <c r="A3" s="4" t="s">
        <v>11</v>
      </c>
      <c r="B3" s="5">
        <v>1014896</v>
      </c>
      <c r="C3" s="5">
        <v>973141</v>
      </c>
      <c r="D3" s="5">
        <v>1056801</v>
      </c>
      <c r="E3" s="5">
        <v>1034751</v>
      </c>
      <c r="F3" s="5">
        <v>1026012</v>
      </c>
      <c r="G3" s="5">
        <v>1246345</v>
      </c>
      <c r="H3" s="5">
        <v>1215450</v>
      </c>
      <c r="I3" s="5">
        <v>1218899</v>
      </c>
      <c r="J3" s="5">
        <v>1226849</v>
      </c>
      <c r="K3" s="5">
        <v>1216495</v>
      </c>
      <c r="L3" s="5">
        <v>1214175</v>
      </c>
      <c r="M3" s="5">
        <v>1211127</v>
      </c>
    </row>
    <row r="4" spans="1:13" x14ac:dyDescent="0.3">
      <c r="A4" s="4" t="s">
        <v>12</v>
      </c>
      <c r="B4" s="5">
        <v>4050063</v>
      </c>
      <c r="C4" s="5">
        <v>3969952</v>
      </c>
      <c r="D4" s="5">
        <v>4489479</v>
      </c>
      <c r="E4" s="5">
        <v>4450195</v>
      </c>
      <c r="F4" s="5">
        <v>4431490</v>
      </c>
      <c r="G4" s="5">
        <v>5324842</v>
      </c>
      <c r="H4" s="5">
        <v>5191256</v>
      </c>
      <c r="I4" s="5">
        <v>5173253</v>
      </c>
      <c r="J4" s="5">
        <v>5170302</v>
      </c>
      <c r="K4" s="5">
        <v>5125136</v>
      </c>
      <c r="L4" s="5">
        <v>5111539</v>
      </c>
      <c r="M4" s="5">
        <v>5073855</v>
      </c>
    </row>
    <row r="5" spans="1:13" x14ac:dyDescent="0.3">
      <c r="A5" s="4" t="s">
        <v>13</v>
      </c>
      <c r="B5" s="5">
        <v>376902</v>
      </c>
      <c r="C5" s="5">
        <v>362484</v>
      </c>
      <c r="D5" s="5">
        <v>383241</v>
      </c>
      <c r="E5" s="5">
        <v>366471</v>
      </c>
      <c r="F5" s="5">
        <v>370581</v>
      </c>
      <c r="G5" s="5">
        <v>443878</v>
      </c>
      <c r="H5" s="5">
        <v>391306</v>
      </c>
      <c r="I5" s="5">
        <v>370335</v>
      </c>
      <c r="J5" s="5">
        <v>371248</v>
      </c>
      <c r="K5" s="5">
        <v>347210</v>
      </c>
      <c r="L5" s="5">
        <v>364435</v>
      </c>
      <c r="M5" s="5">
        <v>368730</v>
      </c>
    </row>
    <row r="6" spans="1:13" x14ac:dyDescent="0.3">
      <c r="A6" s="4" t="s">
        <v>14</v>
      </c>
      <c r="B6" s="5">
        <v>414956</v>
      </c>
      <c r="C6" s="5">
        <v>385176</v>
      </c>
      <c r="D6" s="5">
        <v>438762</v>
      </c>
      <c r="E6" s="5">
        <v>438270</v>
      </c>
      <c r="F6" s="5">
        <v>442931</v>
      </c>
      <c r="G6" s="5">
        <v>508430</v>
      </c>
      <c r="H6" s="5">
        <v>348167</v>
      </c>
      <c r="I6" s="5">
        <v>363451</v>
      </c>
      <c r="J6" s="5">
        <v>386612</v>
      </c>
      <c r="K6" s="5">
        <v>397018</v>
      </c>
      <c r="L6" s="5">
        <v>399870</v>
      </c>
      <c r="M6" s="5">
        <v>390456</v>
      </c>
    </row>
    <row r="7" spans="1:13" x14ac:dyDescent="0.3">
      <c r="A7" s="4" t="s">
        <v>15</v>
      </c>
      <c r="B7" s="5">
        <v>49478</v>
      </c>
      <c r="C7" s="5">
        <v>46176</v>
      </c>
      <c r="D7" s="5">
        <v>52051</v>
      </c>
      <c r="E7" s="5">
        <v>55179</v>
      </c>
      <c r="F7" s="5">
        <v>57818</v>
      </c>
      <c r="G7" s="5">
        <v>68132</v>
      </c>
      <c r="H7" s="5">
        <v>58326</v>
      </c>
      <c r="I7" s="5">
        <v>53538</v>
      </c>
      <c r="J7" s="5">
        <v>52583</v>
      </c>
      <c r="K7" s="5">
        <v>56523</v>
      </c>
      <c r="L7" s="5">
        <v>59435</v>
      </c>
      <c r="M7" s="5">
        <v>59265</v>
      </c>
    </row>
    <row r="8" spans="1:13" x14ac:dyDescent="0.3">
      <c r="A8" s="4" t="s">
        <v>16</v>
      </c>
      <c r="B8" s="5">
        <v>44566</v>
      </c>
      <c r="C8" s="5">
        <v>41279</v>
      </c>
      <c r="D8" s="5">
        <v>67428</v>
      </c>
      <c r="E8" s="5">
        <v>64879</v>
      </c>
      <c r="F8" s="5">
        <v>62407</v>
      </c>
      <c r="G8" s="5">
        <v>61434</v>
      </c>
      <c r="H8" s="5">
        <v>36599</v>
      </c>
      <c r="I8" s="5">
        <v>39998</v>
      </c>
      <c r="J8" s="5">
        <v>43631</v>
      </c>
      <c r="K8" s="5">
        <v>44064</v>
      </c>
      <c r="L8" s="5">
        <v>46961</v>
      </c>
      <c r="M8" s="5">
        <v>52386</v>
      </c>
    </row>
    <row r="9" spans="1:13" x14ac:dyDescent="0.3">
      <c r="A9" s="4"/>
      <c r="F9" s="5"/>
    </row>
    <row r="10" spans="1:13" x14ac:dyDescent="0.3">
      <c r="A10" s="2" t="s">
        <v>17</v>
      </c>
    </row>
    <row r="11" spans="1:13" x14ac:dyDescent="0.3">
      <c r="A11" s="4" t="s">
        <v>18</v>
      </c>
      <c r="B11" s="5">
        <v>13</v>
      </c>
      <c r="C11" s="5">
        <v>9</v>
      </c>
      <c r="D11" s="5">
        <v>9</v>
      </c>
      <c r="E11" s="5">
        <v>14</v>
      </c>
      <c r="F11" s="5">
        <v>12</v>
      </c>
      <c r="G11" s="5">
        <v>9</v>
      </c>
      <c r="H11" s="5">
        <v>3</v>
      </c>
      <c r="I11" s="5">
        <v>3</v>
      </c>
      <c r="J11" s="5">
        <v>4</v>
      </c>
      <c r="K11" s="5">
        <v>7</v>
      </c>
      <c r="L11" s="5">
        <v>5</v>
      </c>
      <c r="M11" s="5">
        <v>2</v>
      </c>
    </row>
    <row r="12" spans="1:13" x14ac:dyDescent="0.3">
      <c r="A12" s="4" t="s">
        <v>19</v>
      </c>
      <c r="B12" s="5">
        <v>29</v>
      </c>
      <c r="C12" s="5">
        <v>25</v>
      </c>
      <c r="D12" s="5">
        <v>35</v>
      </c>
      <c r="E12" s="5">
        <v>74</v>
      </c>
      <c r="F12" s="5">
        <v>51</v>
      </c>
      <c r="G12" s="5">
        <v>51</v>
      </c>
      <c r="H12" s="5">
        <v>6</v>
      </c>
      <c r="I12" s="5">
        <v>8</v>
      </c>
      <c r="J12" s="5">
        <v>202</v>
      </c>
      <c r="K12" s="5">
        <v>23</v>
      </c>
      <c r="L12" s="5">
        <v>13</v>
      </c>
      <c r="M12" s="5">
        <v>4</v>
      </c>
    </row>
    <row r="13" spans="1:13" x14ac:dyDescent="0.3">
      <c r="A13" s="4" t="s">
        <v>20</v>
      </c>
      <c r="B13" s="5">
        <v>69.5</v>
      </c>
      <c r="C13" s="5">
        <v>97</v>
      </c>
      <c r="D13" s="5">
        <v>122</v>
      </c>
      <c r="E13" s="5">
        <v>180.5</v>
      </c>
      <c r="F13" s="5">
        <v>116.25</v>
      </c>
      <c r="G13" s="5">
        <v>74</v>
      </c>
      <c r="H13" s="5">
        <v>9</v>
      </c>
      <c r="I13" s="5">
        <v>18</v>
      </c>
      <c r="J13" s="5">
        <v>300.5</v>
      </c>
      <c r="K13" s="5">
        <v>44.5</v>
      </c>
      <c r="L13" s="5">
        <v>19.5</v>
      </c>
      <c r="M13" s="5">
        <v>5</v>
      </c>
    </row>
    <row r="14" spans="1:13" x14ac:dyDescent="0.3">
      <c r="A14" s="4" t="s">
        <v>21</v>
      </c>
      <c r="B14" s="5"/>
      <c r="C14" s="5"/>
      <c r="D14" s="10"/>
      <c r="E14" s="10"/>
      <c r="F14" s="10"/>
      <c r="G14" s="10"/>
      <c r="H14">
        <v>311</v>
      </c>
      <c r="I14">
        <v>353</v>
      </c>
      <c r="J14" s="5">
        <v>302</v>
      </c>
      <c r="K14" s="5">
        <v>237</v>
      </c>
      <c r="L14" s="5">
        <v>251</v>
      </c>
      <c r="M14" s="5">
        <v>206</v>
      </c>
    </row>
    <row r="15" spans="1:13" x14ac:dyDescent="0.3">
      <c r="A15" s="4" t="s">
        <v>22</v>
      </c>
      <c r="B15" s="5"/>
      <c r="C15" s="5">
        <v>8</v>
      </c>
      <c r="D15" s="5">
        <v>20</v>
      </c>
      <c r="E15" s="5">
        <v>4</v>
      </c>
      <c r="F15" s="5">
        <v>7</v>
      </c>
      <c r="G15" s="5">
        <v>2</v>
      </c>
      <c r="H15" s="5">
        <v>1</v>
      </c>
      <c r="I15" s="5">
        <v>5</v>
      </c>
      <c r="J15" s="5">
        <v>5</v>
      </c>
      <c r="K15" s="5">
        <v>1</v>
      </c>
      <c r="L15" s="5">
        <v>3</v>
      </c>
      <c r="M15" s="5">
        <v>5</v>
      </c>
    </row>
    <row r="16" spans="1:13" x14ac:dyDescent="0.3">
      <c r="A16" s="4" t="s">
        <v>23</v>
      </c>
      <c r="B16" s="5"/>
      <c r="C16" s="5">
        <v>3</v>
      </c>
      <c r="D16" s="5">
        <v>4</v>
      </c>
      <c r="E16" s="5">
        <v>6</v>
      </c>
      <c r="F16" s="5">
        <v>12</v>
      </c>
      <c r="G16" s="5">
        <v>6</v>
      </c>
      <c r="H16" s="5">
        <v>13</v>
      </c>
      <c r="I16" s="5">
        <v>8</v>
      </c>
      <c r="J16" s="5">
        <v>10</v>
      </c>
      <c r="K16" s="5">
        <v>10</v>
      </c>
      <c r="L16" s="5">
        <v>7</v>
      </c>
      <c r="M16" s="5">
        <v>7</v>
      </c>
    </row>
    <row r="17" spans="1:13" x14ac:dyDescent="0.3">
      <c r="A17" s="4" t="s">
        <v>24</v>
      </c>
      <c r="B17" s="5"/>
      <c r="C17" s="5">
        <v>102</v>
      </c>
      <c r="D17" s="5">
        <v>105</v>
      </c>
      <c r="E17" s="5">
        <v>150</v>
      </c>
      <c r="F17" s="5">
        <v>179</v>
      </c>
      <c r="G17" s="5">
        <v>169</v>
      </c>
      <c r="H17" s="5">
        <v>275</v>
      </c>
      <c r="I17" s="5">
        <v>283</v>
      </c>
      <c r="J17" s="5">
        <v>201</v>
      </c>
      <c r="K17" s="5">
        <v>210</v>
      </c>
      <c r="L17" s="5">
        <v>151</v>
      </c>
      <c r="M17" s="5">
        <v>219</v>
      </c>
    </row>
    <row r="18" spans="1:13" x14ac:dyDescent="0.3">
      <c r="A18" s="4" t="s">
        <v>25</v>
      </c>
      <c r="B18" s="5"/>
      <c r="C18" s="5">
        <v>301</v>
      </c>
      <c r="D18" s="5">
        <v>350</v>
      </c>
      <c r="E18" s="5">
        <v>262</v>
      </c>
      <c r="F18" s="5">
        <v>292</v>
      </c>
      <c r="G18" s="5">
        <v>407</v>
      </c>
      <c r="H18" s="5">
        <v>383.5</v>
      </c>
      <c r="I18" s="5">
        <v>427.5</v>
      </c>
      <c r="J18" s="5">
        <v>321.5</v>
      </c>
      <c r="K18" s="5">
        <v>342.5</v>
      </c>
      <c r="L18" s="5">
        <v>253.5</v>
      </c>
      <c r="M18" s="5">
        <v>301</v>
      </c>
    </row>
    <row r="19" spans="1:13" x14ac:dyDescent="0.3">
      <c r="A19" s="4"/>
    </row>
    <row r="20" spans="1:13" x14ac:dyDescent="0.3">
      <c r="A20" s="2" t="s">
        <v>26</v>
      </c>
    </row>
    <row r="21" spans="1:13" x14ac:dyDescent="0.3">
      <c r="A21" s="4" t="s">
        <v>27</v>
      </c>
      <c r="B21" s="5">
        <v>90</v>
      </c>
      <c r="C21" s="5">
        <v>77</v>
      </c>
      <c r="D21" s="5">
        <v>172</v>
      </c>
      <c r="E21" s="5">
        <v>223</v>
      </c>
      <c r="F21" s="5">
        <v>254</v>
      </c>
      <c r="G21" s="5">
        <v>233</v>
      </c>
      <c r="H21" s="5">
        <v>265</v>
      </c>
      <c r="I21" s="5">
        <v>322</v>
      </c>
      <c r="J21" s="5">
        <v>291</v>
      </c>
      <c r="K21" s="5">
        <v>301</v>
      </c>
      <c r="L21" s="5">
        <v>275</v>
      </c>
      <c r="M21" s="5">
        <v>336</v>
      </c>
    </row>
    <row r="22" spans="1:13" x14ac:dyDescent="0.3">
      <c r="A22" s="4" t="s">
        <v>28</v>
      </c>
      <c r="B22" s="5">
        <v>54</v>
      </c>
      <c r="C22" s="5">
        <v>78</v>
      </c>
      <c r="D22" s="5">
        <v>164</v>
      </c>
      <c r="E22" s="5">
        <v>300</v>
      </c>
      <c r="F22" s="5">
        <v>214</v>
      </c>
      <c r="G22" s="5">
        <v>273</v>
      </c>
      <c r="H22" s="5">
        <v>236</v>
      </c>
      <c r="I22" s="5">
        <v>282</v>
      </c>
      <c r="J22" s="5">
        <v>281</v>
      </c>
      <c r="K22" s="5">
        <v>285</v>
      </c>
      <c r="L22" s="5">
        <v>256</v>
      </c>
      <c r="M22" s="5">
        <v>341</v>
      </c>
    </row>
    <row r="23" spans="1:13" hidden="1" x14ac:dyDescent="0.3">
      <c r="A23" s="4" t="s">
        <v>29</v>
      </c>
    </row>
    <row r="24" spans="1:13" x14ac:dyDescent="0.3">
      <c r="A24" s="4"/>
    </row>
    <row r="25" spans="1:13" x14ac:dyDescent="0.3">
      <c r="A25" s="2" t="s">
        <v>30</v>
      </c>
    </row>
    <row r="26" spans="1:13" x14ac:dyDescent="0.3">
      <c r="A26" s="18" t="s">
        <v>31</v>
      </c>
      <c r="B26" s="5">
        <v>2301</v>
      </c>
      <c r="C26" s="5">
        <v>2788</v>
      </c>
      <c r="D26" s="5">
        <v>2395</v>
      </c>
      <c r="E26" s="5">
        <v>2468</v>
      </c>
      <c r="F26" s="5">
        <v>2971</v>
      </c>
      <c r="G26" s="5">
        <v>1907</v>
      </c>
      <c r="H26" s="5">
        <v>1510</v>
      </c>
      <c r="I26" s="5">
        <v>1410</v>
      </c>
      <c r="J26" s="5">
        <v>1520</v>
      </c>
      <c r="K26" s="5">
        <v>1817</v>
      </c>
      <c r="L26" s="5">
        <v>1679</v>
      </c>
      <c r="M26" s="5">
        <v>1540</v>
      </c>
    </row>
    <row r="27" spans="1:13" x14ac:dyDescent="0.3">
      <c r="A27" s="18" t="s">
        <v>32</v>
      </c>
      <c r="B27" s="5">
        <v>798</v>
      </c>
      <c r="C27" s="5">
        <v>71</v>
      </c>
      <c r="D27" s="5">
        <v>1977</v>
      </c>
      <c r="E27" s="5">
        <v>1527</v>
      </c>
      <c r="F27" s="5">
        <v>25</v>
      </c>
      <c r="G27" s="5">
        <v>1431</v>
      </c>
      <c r="H27" s="5">
        <v>1754</v>
      </c>
      <c r="I27" s="5">
        <v>1813</v>
      </c>
      <c r="J27" s="5">
        <v>2273</v>
      </c>
      <c r="K27" s="5">
        <v>2491</v>
      </c>
      <c r="L27" s="5">
        <v>2569</v>
      </c>
      <c r="M27" s="5">
        <v>2079</v>
      </c>
    </row>
    <row r="28" spans="1:13" x14ac:dyDescent="0.3">
      <c r="A28" s="18" t="s">
        <v>33</v>
      </c>
      <c r="B28" s="5">
        <v>0</v>
      </c>
      <c r="C28" s="5">
        <v>564</v>
      </c>
      <c r="D28" s="5">
        <v>1023</v>
      </c>
      <c r="E28" s="5">
        <v>318</v>
      </c>
      <c r="F28" s="5">
        <v>418</v>
      </c>
      <c r="G28" s="5">
        <v>388</v>
      </c>
      <c r="H28" s="5">
        <v>5058</v>
      </c>
      <c r="I28" s="5">
        <v>632</v>
      </c>
      <c r="J28" s="5">
        <v>3051</v>
      </c>
      <c r="K28" s="5">
        <v>840</v>
      </c>
      <c r="L28" s="5">
        <v>516</v>
      </c>
      <c r="M28" s="5">
        <v>574</v>
      </c>
    </row>
    <row r="29" spans="1:13" x14ac:dyDescent="0.3">
      <c r="A29" s="18" t="s">
        <v>34</v>
      </c>
      <c r="B29" s="5">
        <v>473</v>
      </c>
      <c r="C29" s="5">
        <v>8</v>
      </c>
      <c r="D29" s="5">
        <v>629</v>
      </c>
      <c r="E29" s="5">
        <v>910</v>
      </c>
      <c r="F29" s="5">
        <v>56</v>
      </c>
      <c r="G29" s="5">
        <v>583</v>
      </c>
      <c r="H29" s="5">
        <v>1965</v>
      </c>
      <c r="I29" s="5">
        <v>931</v>
      </c>
      <c r="J29" s="5">
        <v>913</v>
      </c>
      <c r="K29" s="5">
        <v>1087</v>
      </c>
      <c r="L29" s="5">
        <v>1167</v>
      </c>
      <c r="M29" s="5">
        <v>883</v>
      </c>
    </row>
    <row r="30" spans="1:13" x14ac:dyDescent="0.3">
      <c r="A30" s="18" t="s">
        <v>35</v>
      </c>
      <c r="B30" s="5">
        <v>18</v>
      </c>
      <c r="C30" s="5">
        <v>26</v>
      </c>
      <c r="D30" s="5">
        <v>36</v>
      </c>
      <c r="E30" s="5">
        <v>43</v>
      </c>
      <c r="F30" s="5">
        <v>15</v>
      </c>
      <c r="G30" s="5">
        <v>1147</v>
      </c>
      <c r="H30" s="5">
        <v>29</v>
      </c>
      <c r="I30" s="5">
        <v>29</v>
      </c>
      <c r="J30" s="5">
        <v>49</v>
      </c>
      <c r="K30" s="5">
        <v>39</v>
      </c>
      <c r="L30" s="5">
        <v>21</v>
      </c>
      <c r="M30" s="5">
        <v>78</v>
      </c>
    </row>
    <row r="31" spans="1:13" x14ac:dyDescent="0.3">
      <c r="A31" s="18" t="s">
        <v>36</v>
      </c>
      <c r="B31" s="5">
        <v>19</v>
      </c>
      <c r="C31" s="5">
        <v>0</v>
      </c>
      <c r="D31" s="5">
        <v>12</v>
      </c>
      <c r="E31" s="5">
        <v>2</v>
      </c>
      <c r="F31" s="5">
        <v>0</v>
      </c>
      <c r="G31" s="5">
        <v>3</v>
      </c>
      <c r="H31" s="5">
        <v>38</v>
      </c>
      <c r="I31" s="5">
        <v>133</v>
      </c>
      <c r="J31" s="5">
        <v>75</v>
      </c>
      <c r="K31" s="5">
        <v>134</v>
      </c>
      <c r="L31" s="5">
        <v>122</v>
      </c>
      <c r="M31" s="5">
        <v>374</v>
      </c>
    </row>
    <row r="32" spans="1:13" x14ac:dyDescent="0.3">
      <c r="A32" s="18" t="s">
        <v>37</v>
      </c>
      <c r="B32" s="5">
        <v>0</v>
      </c>
      <c r="C32" s="5">
        <v>2832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11</v>
      </c>
      <c r="J32" s="5">
        <v>0</v>
      </c>
      <c r="K32" s="5">
        <v>0</v>
      </c>
      <c r="L32" s="5">
        <v>0</v>
      </c>
      <c r="M32" s="5">
        <v>4</v>
      </c>
    </row>
    <row r="33" spans="1:13" x14ac:dyDescent="0.3">
      <c r="A33" s="18" t="s">
        <v>38</v>
      </c>
      <c r="B33" s="5"/>
      <c r="C33" s="5">
        <v>46</v>
      </c>
      <c r="D33" s="5">
        <v>0</v>
      </c>
      <c r="E33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</row>
    <row r="34" spans="1:13" x14ac:dyDescent="0.3">
      <c r="A34" s="18" t="s">
        <v>39</v>
      </c>
      <c r="B34" s="5">
        <v>39</v>
      </c>
      <c r="C34" s="5">
        <v>41</v>
      </c>
      <c r="D34" s="5">
        <v>26</v>
      </c>
      <c r="E34" s="5">
        <v>56</v>
      </c>
      <c r="F34" s="5">
        <v>23</v>
      </c>
      <c r="G34" s="5">
        <v>55</v>
      </c>
      <c r="H34" s="5">
        <v>29</v>
      </c>
      <c r="I34" s="5">
        <v>14</v>
      </c>
      <c r="J34" s="5">
        <v>53</v>
      </c>
      <c r="K34" s="5">
        <v>77</v>
      </c>
      <c r="L34" s="5">
        <v>71</v>
      </c>
      <c r="M34" s="5">
        <v>55</v>
      </c>
    </row>
    <row r="35" spans="1:13" x14ac:dyDescent="0.3">
      <c r="A35" s="18" t="s">
        <v>40</v>
      </c>
      <c r="B35" s="5">
        <v>19</v>
      </c>
      <c r="C35" s="5">
        <v>5</v>
      </c>
      <c r="D35" s="5">
        <v>3</v>
      </c>
      <c r="E35" s="5">
        <v>5</v>
      </c>
      <c r="F35" s="5">
        <v>0</v>
      </c>
      <c r="G35" s="5">
        <v>17</v>
      </c>
      <c r="H35" s="5">
        <v>25</v>
      </c>
      <c r="I35" s="5">
        <v>0</v>
      </c>
      <c r="J35" s="5">
        <v>31</v>
      </c>
      <c r="K35" s="5">
        <v>43</v>
      </c>
      <c r="L35" s="5">
        <v>26</v>
      </c>
      <c r="M35" s="5">
        <v>22</v>
      </c>
    </row>
    <row r="36" spans="1:13" x14ac:dyDescent="0.3">
      <c r="A36" s="18" t="s">
        <v>41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</row>
    <row r="37" spans="1:13" ht="26.4" x14ac:dyDescent="0.3">
      <c r="A37" s="18" t="s">
        <v>42</v>
      </c>
      <c r="B37" s="5">
        <v>106000</v>
      </c>
      <c r="C37" s="5">
        <v>33380</v>
      </c>
      <c r="D37" s="5">
        <v>479620</v>
      </c>
      <c r="E37" s="5">
        <v>248389</v>
      </c>
      <c r="F37" s="5">
        <v>33334</v>
      </c>
      <c r="G37" s="5">
        <v>167742</v>
      </c>
      <c r="H37" s="5">
        <v>32313</v>
      </c>
      <c r="I37" s="5">
        <v>88045</v>
      </c>
      <c r="J37" s="5">
        <v>126732</v>
      </c>
      <c r="K37" s="5">
        <v>46694</v>
      </c>
      <c r="L37" s="5">
        <v>47820</v>
      </c>
      <c r="M37" s="5">
        <v>66391</v>
      </c>
    </row>
    <row r="38" spans="1:13" ht="26.4" x14ac:dyDescent="0.3">
      <c r="A38" s="18" t="s">
        <v>43</v>
      </c>
      <c r="C38" s="5">
        <v>0</v>
      </c>
      <c r="D38" s="5">
        <v>68</v>
      </c>
      <c r="E38" s="5">
        <v>0</v>
      </c>
      <c r="F38" s="5">
        <v>0</v>
      </c>
      <c r="H38" s="5">
        <v>41</v>
      </c>
      <c r="I38" s="5">
        <v>7</v>
      </c>
      <c r="J38" s="5">
        <v>0</v>
      </c>
    </row>
    <row r="39" spans="1:13" x14ac:dyDescent="0.3">
      <c r="A39" s="4"/>
    </row>
    <row r="40" spans="1:13" x14ac:dyDescent="0.3">
      <c r="A40" s="4"/>
    </row>
    <row r="41" spans="1:13" x14ac:dyDescent="0.3">
      <c r="A41" s="4"/>
    </row>
  </sheetData>
  <printOptions gridLines="1"/>
  <pageMargins left="0.7" right="0.7" top="0.75" bottom="0.75" header="0.3" footer="0.3"/>
  <pageSetup orientation="landscape" r:id="rId1"/>
  <headerFooter>
    <oddHeader>&amp;C&amp;"Verdana,Bold"PrairieCat Statistical Comparison
October 2010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M43"/>
  <sheetViews>
    <sheetView zoomScaleNormal="100" workbookViewId="0">
      <selection activeCell="O15" sqref="O15"/>
    </sheetView>
  </sheetViews>
  <sheetFormatPr defaultRowHeight="14.4" x14ac:dyDescent="0.3"/>
  <cols>
    <col min="1" max="1" width="54" bestFit="1" customWidth="1"/>
    <col min="2" max="2" width="13.6640625" customWidth="1"/>
    <col min="3" max="3" width="12.6640625" customWidth="1"/>
    <col min="4" max="4" width="13.109375" customWidth="1"/>
    <col min="5" max="5" width="12.109375" bestFit="1" customWidth="1"/>
    <col min="6" max="6" width="12.33203125" customWidth="1"/>
    <col min="7" max="7" width="14.44140625" customWidth="1"/>
    <col min="8" max="8" width="14.88671875" customWidth="1"/>
    <col min="9" max="10" width="12.44140625" customWidth="1"/>
    <col min="11" max="11" width="13.6640625" customWidth="1"/>
    <col min="12" max="12" width="12.6640625" bestFit="1" customWidth="1"/>
    <col min="13" max="13" width="14.21875" customWidth="1"/>
  </cols>
  <sheetData>
    <row r="1" spans="1:13" x14ac:dyDescent="0.3">
      <c r="A1" s="39"/>
      <c r="B1" s="14" t="s">
        <v>76</v>
      </c>
      <c r="C1" s="14" t="s">
        <v>77</v>
      </c>
      <c r="D1" s="14" t="s">
        <v>78</v>
      </c>
      <c r="E1" s="14" t="s">
        <v>79</v>
      </c>
      <c r="F1" s="14" t="s">
        <v>80</v>
      </c>
      <c r="G1" s="14" t="s">
        <v>81</v>
      </c>
      <c r="H1" s="14" t="s">
        <v>82</v>
      </c>
      <c r="I1" s="14" t="s">
        <v>83</v>
      </c>
      <c r="J1" s="14" t="s">
        <v>84</v>
      </c>
      <c r="K1" s="14" t="s">
        <v>85</v>
      </c>
      <c r="L1" s="14" t="s">
        <v>168</v>
      </c>
      <c r="M1" s="14" t="s">
        <v>186</v>
      </c>
    </row>
    <row r="2" spans="1:13" x14ac:dyDescent="0.3">
      <c r="A2" s="2" t="s">
        <v>10</v>
      </c>
    </row>
    <row r="3" spans="1:13" x14ac:dyDescent="0.3">
      <c r="A3" s="4" t="s">
        <v>11</v>
      </c>
      <c r="B3" s="5">
        <v>1017724</v>
      </c>
      <c r="C3" s="5">
        <v>973121</v>
      </c>
      <c r="D3" s="5">
        <v>1057038</v>
      </c>
      <c r="E3" s="5">
        <v>1034320</v>
      </c>
      <c r="F3" s="31">
        <v>1025781</v>
      </c>
      <c r="G3" s="31">
        <v>1231727</v>
      </c>
      <c r="H3" s="31">
        <v>1214192</v>
      </c>
      <c r="I3" s="31">
        <v>1214203</v>
      </c>
      <c r="J3" s="31">
        <v>1225612</v>
      </c>
      <c r="K3" s="31">
        <v>1216364</v>
      </c>
      <c r="L3" s="31">
        <v>1214175</v>
      </c>
      <c r="M3" s="31">
        <v>1211189</v>
      </c>
    </row>
    <row r="4" spans="1:13" x14ac:dyDescent="0.3">
      <c r="A4" s="4" t="s">
        <v>12</v>
      </c>
      <c r="B4" s="5">
        <v>4048303</v>
      </c>
      <c r="C4" s="5">
        <v>3972376</v>
      </c>
      <c r="D4" s="5">
        <v>4489418</v>
      </c>
      <c r="E4" s="5">
        <v>4449462</v>
      </c>
      <c r="F4" s="31">
        <v>4422540</v>
      </c>
      <c r="G4" s="31">
        <v>5293653</v>
      </c>
      <c r="H4" s="31">
        <v>5181458</v>
      </c>
      <c r="I4" s="31">
        <v>5124506</v>
      </c>
      <c r="J4" s="31">
        <v>5164903</v>
      </c>
      <c r="K4" s="31">
        <v>5124224</v>
      </c>
      <c r="L4" s="31">
        <v>5111539</v>
      </c>
      <c r="M4" s="31">
        <v>5071633</v>
      </c>
    </row>
    <row r="5" spans="1:13" x14ac:dyDescent="0.3">
      <c r="A5" s="4" t="s">
        <v>13</v>
      </c>
      <c r="B5" s="5">
        <v>376411</v>
      </c>
      <c r="C5" s="5">
        <v>364581</v>
      </c>
      <c r="D5" s="5">
        <v>384895</v>
      </c>
      <c r="E5" s="5">
        <v>374774</v>
      </c>
      <c r="F5" s="31">
        <v>372300</v>
      </c>
      <c r="G5" s="31">
        <v>442801</v>
      </c>
      <c r="H5" s="31">
        <v>391984</v>
      </c>
      <c r="I5" s="31">
        <v>372876</v>
      </c>
      <c r="J5" s="31">
        <v>372189</v>
      </c>
      <c r="K5" s="31">
        <v>349926</v>
      </c>
      <c r="L5" s="31">
        <v>364435</v>
      </c>
      <c r="M5" s="31">
        <v>371992</v>
      </c>
    </row>
    <row r="6" spans="1:13" x14ac:dyDescent="0.3">
      <c r="A6" s="4" t="s">
        <v>14</v>
      </c>
      <c r="B6" s="5">
        <v>362933</v>
      </c>
      <c r="C6" s="5">
        <v>361557</v>
      </c>
      <c r="D6" s="5">
        <v>419637</v>
      </c>
      <c r="E6" s="5">
        <v>412167</v>
      </c>
      <c r="F6" s="32">
        <v>391061</v>
      </c>
      <c r="G6" s="32">
        <v>450804</v>
      </c>
      <c r="H6" s="31">
        <v>307801</v>
      </c>
      <c r="I6" s="31">
        <v>350707</v>
      </c>
      <c r="J6" s="31">
        <v>379399</v>
      </c>
      <c r="K6" s="31">
        <v>380267</v>
      </c>
      <c r="L6" s="31">
        <v>367890</v>
      </c>
      <c r="M6" s="31">
        <v>335672</v>
      </c>
    </row>
    <row r="7" spans="1:13" x14ac:dyDescent="0.3">
      <c r="A7" s="4" t="s">
        <v>15</v>
      </c>
      <c r="B7" s="5">
        <v>40681</v>
      </c>
      <c r="C7" s="5">
        <v>41194</v>
      </c>
      <c r="D7" s="5">
        <v>47435</v>
      </c>
      <c r="E7" s="5">
        <v>54647</v>
      </c>
      <c r="F7" s="33">
        <v>49635</v>
      </c>
      <c r="G7" s="31">
        <v>59160</v>
      </c>
      <c r="H7" s="31">
        <v>54078</v>
      </c>
      <c r="I7" s="31">
        <v>50390</v>
      </c>
      <c r="J7" s="31">
        <v>52224</v>
      </c>
      <c r="K7" s="31">
        <v>55202</v>
      </c>
      <c r="L7" s="31">
        <v>52555</v>
      </c>
      <c r="M7" s="31">
        <v>48252</v>
      </c>
    </row>
    <row r="8" spans="1:13" x14ac:dyDescent="0.3">
      <c r="A8" s="4" t="s">
        <v>16</v>
      </c>
      <c r="B8" s="5">
        <v>40272</v>
      </c>
      <c r="C8" s="5">
        <v>39274</v>
      </c>
      <c r="D8" s="5">
        <v>63836</v>
      </c>
      <c r="E8" s="5">
        <v>59076</v>
      </c>
      <c r="F8" s="5">
        <v>54878</v>
      </c>
      <c r="G8" s="31">
        <v>55736</v>
      </c>
      <c r="H8" s="31">
        <v>33096</v>
      </c>
      <c r="I8" s="31">
        <v>37412</v>
      </c>
      <c r="J8" s="31">
        <v>42487</v>
      </c>
      <c r="K8" s="31">
        <v>42949</v>
      </c>
      <c r="L8" s="31">
        <v>42821</v>
      </c>
      <c r="M8" s="31">
        <v>45498</v>
      </c>
    </row>
    <row r="9" spans="1:13" x14ac:dyDescent="0.3">
      <c r="A9" s="4"/>
      <c r="B9" s="5"/>
      <c r="F9" s="5"/>
      <c r="G9" s="31"/>
    </row>
    <row r="10" spans="1:13" x14ac:dyDescent="0.3">
      <c r="A10" s="2" t="s">
        <v>17</v>
      </c>
      <c r="B10" s="5"/>
      <c r="G10" s="32"/>
    </row>
    <row r="11" spans="1:13" x14ac:dyDescent="0.3">
      <c r="A11" s="4" t="s">
        <v>18</v>
      </c>
      <c r="B11" s="5">
        <v>10</v>
      </c>
      <c r="C11" s="5">
        <v>6</v>
      </c>
      <c r="D11" s="5">
        <v>11</v>
      </c>
      <c r="E11" s="5">
        <v>13</v>
      </c>
      <c r="F11" s="5">
        <v>10</v>
      </c>
      <c r="G11" s="31">
        <v>12</v>
      </c>
      <c r="H11" s="31">
        <v>7</v>
      </c>
      <c r="I11" s="31">
        <v>1</v>
      </c>
      <c r="J11" s="31">
        <v>7</v>
      </c>
      <c r="K11" s="31">
        <v>6</v>
      </c>
      <c r="L11" s="31">
        <v>2</v>
      </c>
      <c r="M11" s="31">
        <v>5</v>
      </c>
    </row>
    <row r="12" spans="1:13" x14ac:dyDescent="0.3">
      <c r="A12" s="4" t="s">
        <v>19</v>
      </c>
      <c r="B12" s="5">
        <v>23</v>
      </c>
      <c r="C12" s="5">
        <v>23</v>
      </c>
      <c r="D12" s="5">
        <v>37</v>
      </c>
      <c r="E12" s="5">
        <v>69</v>
      </c>
      <c r="F12" s="5">
        <v>48</v>
      </c>
      <c r="G12" s="31">
        <v>64</v>
      </c>
      <c r="H12" s="31">
        <v>29</v>
      </c>
      <c r="I12" s="31">
        <v>2</v>
      </c>
      <c r="J12" s="31">
        <v>16</v>
      </c>
      <c r="K12" s="31">
        <v>23</v>
      </c>
      <c r="L12" s="31">
        <v>4</v>
      </c>
      <c r="M12" s="31">
        <v>12</v>
      </c>
    </row>
    <row r="13" spans="1:13" x14ac:dyDescent="0.3">
      <c r="A13" s="4" t="s">
        <v>20</v>
      </c>
      <c r="B13" s="5">
        <v>68.5</v>
      </c>
      <c r="C13" s="5">
        <v>76</v>
      </c>
      <c r="D13" s="5">
        <v>120</v>
      </c>
      <c r="E13" s="5">
        <v>156.5</v>
      </c>
      <c r="F13" s="5">
        <v>92</v>
      </c>
      <c r="G13" s="31">
        <v>100</v>
      </c>
      <c r="H13" s="31">
        <v>80.5</v>
      </c>
      <c r="I13" s="31">
        <v>3</v>
      </c>
      <c r="J13" s="31">
        <v>20.5</v>
      </c>
      <c r="K13" s="31">
        <v>47.5</v>
      </c>
      <c r="L13" s="31">
        <v>6</v>
      </c>
      <c r="M13" s="31">
        <v>11</v>
      </c>
    </row>
    <row r="14" spans="1:13" x14ac:dyDescent="0.3">
      <c r="A14" s="4" t="s">
        <v>21</v>
      </c>
      <c r="B14" s="5"/>
      <c r="C14" s="5"/>
      <c r="D14" s="10"/>
      <c r="E14" s="10"/>
      <c r="F14" s="10"/>
      <c r="G14" s="10"/>
      <c r="H14" s="31">
        <v>133</v>
      </c>
      <c r="I14" s="31">
        <v>247</v>
      </c>
      <c r="J14" s="31">
        <v>184</v>
      </c>
      <c r="K14" s="31">
        <v>247</v>
      </c>
      <c r="L14" s="31">
        <v>140</v>
      </c>
      <c r="M14" s="31">
        <v>207</v>
      </c>
    </row>
    <row r="15" spans="1:13" x14ac:dyDescent="0.3">
      <c r="A15" s="4" t="s">
        <v>22</v>
      </c>
      <c r="B15" s="5"/>
      <c r="C15" s="5">
        <v>7</v>
      </c>
      <c r="D15" s="5">
        <v>22</v>
      </c>
      <c r="E15" s="5">
        <v>12</v>
      </c>
      <c r="F15" s="5">
        <v>4</v>
      </c>
      <c r="G15" s="32">
        <v>5</v>
      </c>
      <c r="H15" s="31">
        <v>0</v>
      </c>
      <c r="I15" s="31">
        <v>1</v>
      </c>
      <c r="J15" s="31">
        <v>2</v>
      </c>
      <c r="K15" s="31">
        <v>2</v>
      </c>
      <c r="L15" s="31">
        <v>2</v>
      </c>
      <c r="M15" s="31">
        <v>2</v>
      </c>
    </row>
    <row r="16" spans="1:13" x14ac:dyDescent="0.3">
      <c r="A16" s="4" t="s">
        <v>23</v>
      </c>
      <c r="B16" s="5"/>
      <c r="C16" s="5">
        <v>6</v>
      </c>
      <c r="D16" s="5">
        <v>6</v>
      </c>
      <c r="E16" s="5">
        <v>11</v>
      </c>
      <c r="F16" s="5">
        <v>7</v>
      </c>
      <c r="G16" s="31">
        <v>2</v>
      </c>
      <c r="H16" s="31">
        <v>5</v>
      </c>
      <c r="I16" s="31">
        <v>4</v>
      </c>
      <c r="J16" s="31">
        <v>6</v>
      </c>
      <c r="K16" s="31">
        <v>7</v>
      </c>
      <c r="L16" s="31">
        <v>3</v>
      </c>
      <c r="M16" s="31">
        <v>2</v>
      </c>
    </row>
    <row r="17" spans="1:13" x14ac:dyDescent="0.3">
      <c r="A17" s="4" t="s">
        <v>24</v>
      </c>
      <c r="B17" s="5"/>
      <c r="C17" s="5">
        <v>149</v>
      </c>
      <c r="D17" s="5">
        <v>125</v>
      </c>
      <c r="E17" s="5">
        <v>147</v>
      </c>
      <c r="F17" s="5">
        <v>188</v>
      </c>
      <c r="G17" s="31">
        <v>26</v>
      </c>
      <c r="H17" s="31">
        <v>136</v>
      </c>
      <c r="I17" s="31">
        <v>100</v>
      </c>
      <c r="J17" s="31">
        <v>80</v>
      </c>
      <c r="K17" s="31">
        <v>55</v>
      </c>
      <c r="L17" s="31">
        <v>28</v>
      </c>
      <c r="M17" s="31">
        <v>24</v>
      </c>
    </row>
    <row r="18" spans="1:13" x14ac:dyDescent="0.3">
      <c r="A18" s="4" t="s">
        <v>25</v>
      </c>
      <c r="B18" s="5"/>
      <c r="C18" s="5">
        <v>237.25</v>
      </c>
      <c r="D18" s="5">
        <v>182.5</v>
      </c>
      <c r="E18" s="5">
        <v>296</v>
      </c>
      <c r="F18" s="5">
        <v>429</v>
      </c>
      <c r="G18" s="31">
        <v>54</v>
      </c>
      <c r="H18" s="31">
        <v>155</v>
      </c>
      <c r="I18" s="31">
        <v>113</v>
      </c>
      <c r="J18" s="31">
        <v>251</v>
      </c>
      <c r="K18" s="31">
        <v>52.5</v>
      </c>
      <c r="L18" s="31">
        <v>30.5</v>
      </c>
      <c r="M18" s="31">
        <v>24</v>
      </c>
    </row>
    <row r="19" spans="1:13" x14ac:dyDescent="0.3">
      <c r="A19" s="4"/>
      <c r="G19" s="32"/>
    </row>
    <row r="20" spans="1:13" x14ac:dyDescent="0.3">
      <c r="A20" s="2" t="s">
        <v>26</v>
      </c>
      <c r="G20" s="31"/>
    </row>
    <row r="21" spans="1:13" x14ac:dyDescent="0.3">
      <c r="A21" s="4" t="s">
        <v>27</v>
      </c>
      <c r="B21" s="5">
        <v>48</v>
      </c>
      <c r="C21" s="5">
        <v>89</v>
      </c>
      <c r="D21" s="5">
        <v>156</v>
      </c>
      <c r="E21" s="5">
        <v>227</v>
      </c>
      <c r="F21" s="5">
        <v>200</v>
      </c>
      <c r="G21" s="31">
        <v>188</v>
      </c>
      <c r="H21" s="31">
        <v>219</v>
      </c>
      <c r="I21" s="5">
        <v>259</v>
      </c>
      <c r="J21" s="31">
        <v>384</v>
      </c>
      <c r="K21" s="31">
        <v>276</v>
      </c>
      <c r="L21" s="31">
        <v>246</v>
      </c>
      <c r="M21" s="31">
        <v>387</v>
      </c>
    </row>
    <row r="22" spans="1:13" x14ac:dyDescent="0.3">
      <c r="A22" s="4" t="s">
        <v>28</v>
      </c>
      <c r="B22" s="5">
        <v>93</v>
      </c>
      <c r="C22" s="5">
        <v>99</v>
      </c>
      <c r="D22" s="5">
        <v>149</v>
      </c>
      <c r="E22" s="5">
        <v>214</v>
      </c>
      <c r="F22" s="5">
        <v>255</v>
      </c>
      <c r="G22" s="31">
        <v>208</v>
      </c>
      <c r="H22" s="31">
        <v>236</v>
      </c>
      <c r="I22" s="5">
        <v>240</v>
      </c>
      <c r="J22" s="31">
        <v>364</v>
      </c>
      <c r="K22" s="31">
        <v>256</v>
      </c>
      <c r="L22" s="31">
        <v>237</v>
      </c>
      <c r="M22" s="31">
        <v>353</v>
      </c>
    </row>
    <row r="23" spans="1:13" hidden="1" x14ac:dyDescent="0.3">
      <c r="A23" s="4" t="s">
        <v>29</v>
      </c>
      <c r="G23" s="32"/>
    </row>
    <row r="24" spans="1:13" x14ac:dyDescent="0.3">
      <c r="A24" s="4"/>
      <c r="G24" s="31"/>
    </row>
    <row r="25" spans="1:13" x14ac:dyDescent="0.3">
      <c r="A25" s="2" t="s">
        <v>30</v>
      </c>
      <c r="G25" s="31"/>
    </row>
    <row r="26" spans="1:13" x14ac:dyDescent="0.3">
      <c r="A26" s="18" t="s">
        <v>31</v>
      </c>
      <c r="B26" s="5">
        <v>1828</v>
      </c>
      <c r="C26" s="5">
        <v>2160</v>
      </c>
      <c r="D26" s="5">
        <v>2036</v>
      </c>
      <c r="E26" s="5">
        <v>2173</v>
      </c>
      <c r="F26" s="5">
        <v>1601</v>
      </c>
      <c r="G26" s="31">
        <v>1775</v>
      </c>
      <c r="H26" s="5">
        <v>1321</v>
      </c>
      <c r="I26" s="5">
        <v>1587</v>
      </c>
      <c r="J26" s="5">
        <v>1801</v>
      </c>
      <c r="K26" s="5">
        <v>1914</v>
      </c>
      <c r="L26" s="5">
        <v>1053</v>
      </c>
      <c r="M26" s="5">
        <v>1104</v>
      </c>
    </row>
    <row r="27" spans="1:13" x14ac:dyDescent="0.3">
      <c r="A27" s="18" t="s">
        <v>32</v>
      </c>
      <c r="B27" s="5">
        <v>513</v>
      </c>
      <c r="C27" s="5">
        <v>627</v>
      </c>
      <c r="D27" s="5">
        <v>1740</v>
      </c>
      <c r="E27" s="5">
        <v>1394</v>
      </c>
      <c r="F27" s="5">
        <v>981</v>
      </c>
      <c r="G27" s="32">
        <v>1137</v>
      </c>
      <c r="H27" s="5">
        <v>1171</v>
      </c>
      <c r="I27" s="5">
        <v>2085</v>
      </c>
      <c r="J27" s="5">
        <v>2266</v>
      </c>
      <c r="K27" s="5">
        <v>2100</v>
      </c>
      <c r="L27" s="5">
        <v>1964</v>
      </c>
      <c r="M27" s="5">
        <v>1977</v>
      </c>
    </row>
    <row r="28" spans="1:13" x14ac:dyDescent="0.3">
      <c r="A28" s="18" t="s">
        <v>33</v>
      </c>
      <c r="B28" s="5">
        <v>0</v>
      </c>
      <c r="C28" s="5">
        <v>520</v>
      </c>
      <c r="D28" s="5">
        <v>228</v>
      </c>
      <c r="E28" s="5">
        <v>857</v>
      </c>
      <c r="F28" s="5">
        <v>725</v>
      </c>
      <c r="G28" s="31">
        <v>528</v>
      </c>
      <c r="H28" s="5">
        <v>6835</v>
      </c>
      <c r="I28" s="5">
        <v>626</v>
      </c>
      <c r="J28" s="5">
        <v>2537</v>
      </c>
      <c r="K28" s="5">
        <v>847</v>
      </c>
      <c r="L28" s="5">
        <v>187</v>
      </c>
      <c r="M28" s="5">
        <v>481</v>
      </c>
    </row>
    <row r="29" spans="1:13" x14ac:dyDescent="0.3">
      <c r="A29" s="18" t="s">
        <v>34</v>
      </c>
      <c r="B29" s="5">
        <v>76</v>
      </c>
      <c r="C29" s="5">
        <v>246</v>
      </c>
      <c r="D29" s="5">
        <v>816</v>
      </c>
      <c r="E29" s="5">
        <v>1036</v>
      </c>
      <c r="F29" s="5">
        <v>481</v>
      </c>
      <c r="G29" s="31">
        <v>908</v>
      </c>
      <c r="H29" s="5">
        <v>844</v>
      </c>
      <c r="I29" s="5">
        <v>1192</v>
      </c>
      <c r="J29" s="5">
        <v>1178</v>
      </c>
      <c r="K29" s="5">
        <v>902</v>
      </c>
      <c r="L29" s="5">
        <v>116</v>
      </c>
      <c r="M29" s="5">
        <v>722</v>
      </c>
    </row>
    <row r="30" spans="1:13" x14ac:dyDescent="0.3">
      <c r="A30" s="18" t="s">
        <v>35</v>
      </c>
      <c r="B30" s="5">
        <v>11</v>
      </c>
      <c r="C30" s="5">
        <v>43</v>
      </c>
      <c r="D30" s="5">
        <v>0</v>
      </c>
      <c r="E30" s="5">
        <v>25</v>
      </c>
      <c r="F30" s="5">
        <v>40</v>
      </c>
      <c r="G30" s="31">
        <v>11</v>
      </c>
      <c r="H30" s="5">
        <v>24</v>
      </c>
      <c r="I30" s="5">
        <v>0</v>
      </c>
      <c r="J30" s="5">
        <v>9</v>
      </c>
      <c r="K30" s="5">
        <v>56</v>
      </c>
      <c r="L30" s="5">
        <v>8</v>
      </c>
      <c r="M30" s="5">
        <v>22</v>
      </c>
    </row>
    <row r="31" spans="1:13" x14ac:dyDescent="0.3">
      <c r="A31" s="18" t="s">
        <v>36</v>
      </c>
      <c r="B31" s="5">
        <v>9</v>
      </c>
      <c r="C31" s="5">
        <v>4</v>
      </c>
      <c r="D31" s="5">
        <v>27</v>
      </c>
      <c r="E31" s="5">
        <v>46</v>
      </c>
      <c r="F31" s="5">
        <v>2</v>
      </c>
      <c r="G31" s="32">
        <v>19</v>
      </c>
      <c r="H31" s="5">
        <v>4</v>
      </c>
      <c r="I31" s="5">
        <v>222</v>
      </c>
      <c r="J31" s="5">
        <v>113</v>
      </c>
      <c r="K31" s="5">
        <v>120</v>
      </c>
      <c r="L31" s="5">
        <v>0</v>
      </c>
      <c r="M31" s="5">
        <v>161</v>
      </c>
    </row>
    <row r="32" spans="1:13" x14ac:dyDescent="0.3">
      <c r="A32" s="18" t="s">
        <v>37</v>
      </c>
      <c r="B32" s="5">
        <v>0</v>
      </c>
      <c r="C32" s="5">
        <v>1592</v>
      </c>
      <c r="D32" s="5">
        <v>0</v>
      </c>
      <c r="E32" s="5">
        <v>0</v>
      </c>
      <c r="F32" s="5">
        <v>0</v>
      </c>
      <c r="G32" s="31"/>
      <c r="H32" s="5">
        <v>0</v>
      </c>
      <c r="I32" s="5">
        <v>17</v>
      </c>
      <c r="J32" s="5">
        <v>36</v>
      </c>
      <c r="K32" s="5">
        <v>0</v>
      </c>
      <c r="L32" s="5">
        <v>0</v>
      </c>
      <c r="M32" s="5">
        <v>1</v>
      </c>
    </row>
    <row r="33" spans="1:13" x14ac:dyDescent="0.3">
      <c r="A33" s="18" t="s">
        <v>38</v>
      </c>
      <c r="B33" s="5" t="s">
        <v>86</v>
      </c>
      <c r="C33" s="5">
        <v>0</v>
      </c>
      <c r="D33" s="5">
        <v>0</v>
      </c>
      <c r="E33" s="5">
        <v>0</v>
      </c>
      <c r="F33" s="5">
        <v>0</v>
      </c>
      <c r="G33" s="31"/>
      <c r="H33" s="5">
        <v>0</v>
      </c>
      <c r="J33" s="5">
        <v>0</v>
      </c>
      <c r="K33" s="5">
        <v>0</v>
      </c>
      <c r="L33" s="5">
        <v>0</v>
      </c>
    </row>
    <row r="34" spans="1:13" x14ac:dyDescent="0.3">
      <c r="A34" s="18" t="s">
        <v>39</v>
      </c>
      <c r="B34" s="5">
        <v>19</v>
      </c>
      <c r="C34" s="5">
        <v>41</v>
      </c>
      <c r="D34" s="5">
        <v>28</v>
      </c>
      <c r="E34" s="5">
        <v>39</v>
      </c>
      <c r="F34" s="5">
        <v>50</v>
      </c>
      <c r="G34" s="31">
        <v>31</v>
      </c>
      <c r="H34" s="5">
        <v>35</v>
      </c>
      <c r="J34" s="5">
        <v>24</v>
      </c>
      <c r="K34" s="5">
        <v>65</v>
      </c>
      <c r="L34" s="5">
        <v>96</v>
      </c>
      <c r="M34" s="5">
        <v>20</v>
      </c>
    </row>
    <row r="35" spans="1:13" x14ac:dyDescent="0.3">
      <c r="A35" s="18" t="s">
        <v>40</v>
      </c>
      <c r="B35" s="5">
        <v>8</v>
      </c>
      <c r="C35" s="5">
        <v>5</v>
      </c>
      <c r="D35" s="5">
        <v>4</v>
      </c>
      <c r="E35" s="5">
        <v>6</v>
      </c>
      <c r="F35" s="13">
        <v>11</v>
      </c>
      <c r="G35" s="32"/>
      <c r="H35" s="13">
        <v>63</v>
      </c>
      <c r="J35" s="5">
        <v>36</v>
      </c>
      <c r="K35" s="5">
        <v>32</v>
      </c>
      <c r="L35" s="5">
        <v>4</v>
      </c>
      <c r="M35" s="5">
        <v>15</v>
      </c>
    </row>
    <row r="36" spans="1:13" x14ac:dyDescent="0.3">
      <c r="A36" s="18" t="s">
        <v>41</v>
      </c>
      <c r="B36" s="5">
        <v>0</v>
      </c>
      <c r="C36" s="5">
        <v>0</v>
      </c>
      <c r="D36" s="5">
        <v>0</v>
      </c>
      <c r="F36" s="5">
        <v>0</v>
      </c>
      <c r="G36" s="31">
        <v>666</v>
      </c>
      <c r="L36" s="5">
        <v>0</v>
      </c>
    </row>
    <row r="37" spans="1:13" ht="26.4" x14ac:dyDescent="0.3">
      <c r="A37" s="18" t="s">
        <v>42</v>
      </c>
      <c r="B37" s="5">
        <v>67426</v>
      </c>
      <c r="C37" s="5">
        <v>41296</v>
      </c>
      <c r="D37" s="5">
        <v>795236</v>
      </c>
      <c r="E37" s="5">
        <v>17306</v>
      </c>
      <c r="F37" s="13">
        <v>100142</v>
      </c>
      <c r="G37" s="31">
        <v>53945</v>
      </c>
      <c r="H37" s="13">
        <v>38722</v>
      </c>
      <c r="I37" s="13">
        <v>7078</v>
      </c>
      <c r="J37" s="5">
        <v>48009</v>
      </c>
      <c r="K37" s="5">
        <v>12309</v>
      </c>
      <c r="L37" s="5">
        <v>46462</v>
      </c>
      <c r="M37" s="5">
        <v>39038</v>
      </c>
    </row>
    <row r="38" spans="1:13" ht="26.4" x14ac:dyDescent="0.3">
      <c r="A38" s="18" t="s">
        <v>43</v>
      </c>
      <c r="C38" s="5">
        <v>0</v>
      </c>
      <c r="G38" s="31"/>
      <c r="H38">
        <v>468</v>
      </c>
      <c r="I38">
        <v>1</v>
      </c>
      <c r="L38" s="5">
        <v>0</v>
      </c>
    </row>
    <row r="39" spans="1:13" x14ac:dyDescent="0.3">
      <c r="A39" s="4"/>
      <c r="G39" s="32"/>
    </row>
    <row r="40" spans="1:13" x14ac:dyDescent="0.3">
      <c r="G40" s="31"/>
    </row>
    <row r="41" spans="1:13" x14ac:dyDescent="0.3">
      <c r="G41" s="31"/>
    </row>
    <row r="42" spans="1:13" x14ac:dyDescent="0.3">
      <c r="G42" s="31"/>
    </row>
    <row r="43" spans="1:13" x14ac:dyDescent="0.3">
      <c r="G43" s="32"/>
    </row>
  </sheetData>
  <printOptions gridLines="1"/>
  <pageMargins left="0.7" right="0.7" top="0.75" bottom="0.75" header="0.3" footer="0.3"/>
  <pageSetup orientation="landscape" r:id="rId1"/>
  <headerFooter>
    <oddHeader>&amp;C&amp;"Verdana,Bold"PrairieCat Statistical Comparison
November 2010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M39"/>
  <sheetViews>
    <sheetView zoomScaleNormal="100" workbookViewId="0">
      <selection activeCell="O19" sqref="O19"/>
    </sheetView>
  </sheetViews>
  <sheetFormatPr defaultRowHeight="14.4" x14ac:dyDescent="0.3"/>
  <cols>
    <col min="1" max="1" width="54" bestFit="1" customWidth="1"/>
    <col min="2" max="2" width="12.6640625" bestFit="1" customWidth="1"/>
    <col min="3" max="3" width="12.44140625" customWidth="1"/>
    <col min="4" max="5" width="12.6640625" bestFit="1" customWidth="1"/>
    <col min="6" max="6" width="12.88671875" customWidth="1"/>
    <col min="7" max="7" width="13.88671875" customWidth="1"/>
    <col min="8" max="8" width="12.6640625" bestFit="1" customWidth="1"/>
    <col min="9" max="9" width="13.6640625" customWidth="1"/>
    <col min="10" max="11" width="12.6640625" bestFit="1" customWidth="1"/>
    <col min="12" max="12" width="12.5546875" customWidth="1"/>
    <col min="13" max="13" width="14" customWidth="1"/>
  </cols>
  <sheetData>
    <row r="1" spans="1:13" x14ac:dyDescent="0.3">
      <c r="A1" s="39"/>
      <c r="B1" s="14" t="s">
        <v>87</v>
      </c>
      <c r="C1" s="14" t="s">
        <v>88</v>
      </c>
      <c r="D1" s="14" t="s">
        <v>89</v>
      </c>
      <c r="E1" s="14" t="s">
        <v>90</v>
      </c>
      <c r="F1" s="14" t="s">
        <v>91</v>
      </c>
      <c r="G1" s="14" t="s">
        <v>92</v>
      </c>
      <c r="H1" s="14" t="s">
        <v>93</v>
      </c>
      <c r="I1" s="14" t="s">
        <v>94</v>
      </c>
      <c r="J1" s="14" t="s">
        <v>95</v>
      </c>
      <c r="K1" s="14" t="s">
        <v>96</v>
      </c>
      <c r="L1" s="14" t="s">
        <v>169</v>
      </c>
      <c r="M1" s="14" t="s">
        <v>187</v>
      </c>
    </row>
    <row r="2" spans="1:13" x14ac:dyDescent="0.3">
      <c r="A2" s="2" t="s">
        <v>10</v>
      </c>
    </row>
    <row r="3" spans="1:13" x14ac:dyDescent="0.3">
      <c r="A3" s="4" t="s">
        <v>11</v>
      </c>
      <c r="B3" s="5">
        <v>1020515</v>
      </c>
      <c r="C3" s="5">
        <v>972251</v>
      </c>
      <c r="D3" s="5">
        <v>1057645</v>
      </c>
      <c r="E3" s="5">
        <v>1033453</v>
      </c>
      <c r="F3" s="5">
        <v>1026051</v>
      </c>
      <c r="G3" s="5">
        <v>1230418</v>
      </c>
      <c r="H3" s="5">
        <v>1214258</v>
      </c>
      <c r="I3" s="5">
        <v>1215929</v>
      </c>
      <c r="J3" s="5">
        <v>1224624</v>
      </c>
      <c r="K3" s="5">
        <v>1216365</v>
      </c>
      <c r="L3" s="5">
        <v>1213801</v>
      </c>
      <c r="M3" s="5">
        <v>1210987</v>
      </c>
    </row>
    <row r="4" spans="1:13" x14ac:dyDescent="0.3">
      <c r="A4" s="4" t="s">
        <v>12</v>
      </c>
      <c r="B4" s="5">
        <v>4044445</v>
      </c>
      <c r="C4" s="5">
        <v>3965158</v>
      </c>
      <c r="D4" s="5">
        <v>4493015</v>
      </c>
      <c r="E4" s="5">
        <v>4447026</v>
      </c>
      <c r="F4" s="5">
        <v>4450193</v>
      </c>
      <c r="G4" s="5">
        <v>5285651</v>
      </c>
      <c r="H4" s="5">
        <v>5176381</v>
      </c>
      <c r="I4" s="5">
        <v>5141132</v>
      </c>
      <c r="J4" s="5">
        <v>5160306</v>
      </c>
      <c r="K4" s="5">
        <v>5127210</v>
      </c>
      <c r="L4" s="5">
        <v>5110110</v>
      </c>
      <c r="M4" s="5">
        <v>5068535</v>
      </c>
    </row>
    <row r="5" spans="1:13" x14ac:dyDescent="0.3">
      <c r="A5" s="4" t="s">
        <v>13</v>
      </c>
      <c r="B5" s="5">
        <v>377517</v>
      </c>
      <c r="C5" s="5">
        <v>365704</v>
      </c>
      <c r="D5" s="5">
        <v>385579</v>
      </c>
      <c r="E5" s="5">
        <v>376167</v>
      </c>
      <c r="F5" s="5">
        <v>373876</v>
      </c>
      <c r="G5" s="5">
        <v>439511</v>
      </c>
      <c r="H5" s="5">
        <v>391795</v>
      </c>
      <c r="I5" s="5">
        <v>373837</v>
      </c>
      <c r="J5" s="5">
        <v>372299</v>
      </c>
      <c r="K5" s="5">
        <v>352763</v>
      </c>
      <c r="L5" s="5">
        <v>366030</v>
      </c>
      <c r="M5" s="5">
        <v>372135</v>
      </c>
    </row>
    <row r="6" spans="1:13" x14ac:dyDescent="0.3">
      <c r="A6" s="4" t="s">
        <v>14</v>
      </c>
      <c r="B6" s="5">
        <v>344075</v>
      </c>
      <c r="C6" s="5">
        <v>318927</v>
      </c>
      <c r="D6" s="5">
        <v>374661</v>
      </c>
      <c r="E6" s="5">
        <v>348797</v>
      </c>
      <c r="F6" s="5">
        <v>346386</v>
      </c>
      <c r="G6" s="5">
        <v>407942</v>
      </c>
      <c r="H6" s="5">
        <v>259483</v>
      </c>
      <c r="I6" s="5">
        <v>316891</v>
      </c>
      <c r="J6" s="5">
        <v>329603</v>
      </c>
      <c r="K6" s="5">
        <v>333404</v>
      </c>
      <c r="L6" s="5">
        <v>329139</v>
      </c>
      <c r="M6" s="5">
        <v>326951</v>
      </c>
    </row>
    <row r="7" spans="1:13" x14ac:dyDescent="0.3">
      <c r="A7" s="4" t="s">
        <v>15</v>
      </c>
      <c r="B7" s="5">
        <v>39159</v>
      </c>
      <c r="C7" s="5">
        <v>37453</v>
      </c>
      <c r="D7" s="5">
        <v>45786</v>
      </c>
      <c r="E7" s="5">
        <v>43960</v>
      </c>
      <c r="F7" s="5">
        <v>45541</v>
      </c>
      <c r="G7" s="5">
        <v>52047</v>
      </c>
      <c r="H7" s="5">
        <v>57316</v>
      </c>
      <c r="I7" s="5">
        <v>46571</v>
      </c>
      <c r="J7" s="5">
        <v>45731</v>
      </c>
      <c r="K7" s="5">
        <v>48482</v>
      </c>
      <c r="L7" s="5">
        <v>48049</v>
      </c>
      <c r="M7" s="5">
        <v>47807</v>
      </c>
    </row>
    <row r="8" spans="1:13" x14ac:dyDescent="0.3">
      <c r="A8" s="4" t="s">
        <v>16</v>
      </c>
      <c r="B8" s="5">
        <v>38013</v>
      </c>
      <c r="C8" s="5">
        <v>42386</v>
      </c>
      <c r="D8" s="5">
        <v>55529</v>
      </c>
      <c r="E8" s="5">
        <v>51099</v>
      </c>
      <c r="F8" s="5">
        <v>48474</v>
      </c>
      <c r="G8" s="5">
        <v>48088</v>
      </c>
      <c r="H8" s="5">
        <v>25320</v>
      </c>
      <c r="I8" s="5">
        <v>34708</v>
      </c>
      <c r="J8" s="5">
        <v>36391</v>
      </c>
      <c r="K8" s="5">
        <v>37062</v>
      </c>
      <c r="L8" s="5">
        <v>36893</v>
      </c>
      <c r="M8" s="5">
        <v>43286</v>
      </c>
    </row>
    <row r="9" spans="1:13" x14ac:dyDescent="0.3">
      <c r="A9" s="4"/>
      <c r="F9" s="5"/>
      <c r="G9" s="5"/>
    </row>
    <row r="10" spans="1:13" x14ac:dyDescent="0.3">
      <c r="A10" s="2" t="s">
        <v>17</v>
      </c>
      <c r="G10" s="5"/>
    </row>
    <row r="11" spans="1:13" x14ac:dyDescent="0.3">
      <c r="A11" s="4" t="s">
        <v>18</v>
      </c>
      <c r="B11" s="5">
        <v>10</v>
      </c>
      <c r="C11" s="5">
        <v>4</v>
      </c>
      <c r="D11" s="5">
        <v>5</v>
      </c>
      <c r="E11" s="5">
        <v>12</v>
      </c>
      <c r="F11" s="5">
        <v>6</v>
      </c>
      <c r="G11" s="5">
        <v>11</v>
      </c>
      <c r="H11" s="5">
        <v>3</v>
      </c>
      <c r="I11" s="5">
        <v>2</v>
      </c>
      <c r="J11" s="5">
        <v>8</v>
      </c>
      <c r="K11" s="5">
        <v>7</v>
      </c>
      <c r="L11" s="5">
        <v>3</v>
      </c>
      <c r="M11" s="5">
        <v>2</v>
      </c>
    </row>
    <row r="12" spans="1:13" x14ac:dyDescent="0.3">
      <c r="A12" s="4" t="s">
        <v>19</v>
      </c>
      <c r="B12" s="5">
        <v>31</v>
      </c>
      <c r="C12" s="5">
        <v>14</v>
      </c>
      <c r="D12" s="5">
        <v>14</v>
      </c>
      <c r="E12" s="5">
        <v>50</v>
      </c>
      <c r="F12" s="5">
        <v>36</v>
      </c>
      <c r="G12" s="5">
        <v>66</v>
      </c>
      <c r="H12" s="5">
        <v>8</v>
      </c>
      <c r="I12" s="5">
        <v>4</v>
      </c>
      <c r="J12" s="5">
        <v>64</v>
      </c>
      <c r="K12" s="5">
        <v>22</v>
      </c>
      <c r="L12" s="5">
        <v>7</v>
      </c>
      <c r="M12" s="5">
        <v>8</v>
      </c>
    </row>
    <row r="13" spans="1:13" x14ac:dyDescent="0.3">
      <c r="A13" s="4" t="s">
        <v>20</v>
      </c>
      <c r="B13" s="5">
        <v>101</v>
      </c>
      <c r="C13" s="5">
        <v>28</v>
      </c>
      <c r="D13" s="5">
        <v>28</v>
      </c>
      <c r="E13" s="5">
        <v>105</v>
      </c>
      <c r="F13" s="5">
        <v>63.5</v>
      </c>
      <c r="G13" s="5">
        <v>114</v>
      </c>
      <c r="H13" s="5">
        <v>18</v>
      </c>
      <c r="I13" s="5">
        <v>5</v>
      </c>
      <c r="J13" s="5">
        <v>72.5</v>
      </c>
      <c r="K13" s="5">
        <v>30.5</v>
      </c>
      <c r="L13" s="5">
        <v>10</v>
      </c>
      <c r="M13" s="5">
        <v>5.5</v>
      </c>
    </row>
    <row r="14" spans="1:13" x14ac:dyDescent="0.3">
      <c r="A14" s="4" t="s">
        <v>21</v>
      </c>
      <c r="B14" s="5"/>
      <c r="C14" s="5"/>
      <c r="D14" s="10"/>
      <c r="E14" s="10"/>
      <c r="F14" s="10"/>
      <c r="G14" s="10"/>
      <c r="H14" s="5">
        <v>413</v>
      </c>
      <c r="I14" s="5">
        <v>162</v>
      </c>
      <c r="J14" s="5">
        <v>126</v>
      </c>
      <c r="K14" s="5">
        <v>141</v>
      </c>
      <c r="L14" s="5">
        <v>163</v>
      </c>
      <c r="M14" s="5">
        <v>118</v>
      </c>
    </row>
    <row r="15" spans="1:13" x14ac:dyDescent="0.3">
      <c r="A15" s="4" t="s">
        <v>22</v>
      </c>
      <c r="B15" s="5"/>
      <c r="C15" s="5">
        <v>1</v>
      </c>
      <c r="D15" s="5">
        <v>10</v>
      </c>
      <c r="E15" s="5">
        <v>3</v>
      </c>
      <c r="F15" s="5">
        <v>3</v>
      </c>
      <c r="G15" s="5">
        <v>2</v>
      </c>
      <c r="H15" s="5">
        <v>0</v>
      </c>
      <c r="I15" s="5">
        <v>4</v>
      </c>
      <c r="J15" s="5">
        <v>2</v>
      </c>
      <c r="K15" s="5">
        <v>3</v>
      </c>
      <c r="L15" s="5">
        <v>1</v>
      </c>
      <c r="M15" s="5">
        <v>0</v>
      </c>
    </row>
    <row r="16" spans="1:13" x14ac:dyDescent="0.3">
      <c r="A16" s="4" t="s">
        <v>23</v>
      </c>
      <c r="B16" s="5"/>
      <c r="C16" s="5">
        <v>2</v>
      </c>
      <c r="D16" s="5">
        <v>3</v>
      </c>
      <c r="E16" s="5">
        <v>2</v>
      </c>
      <c r="F16" s="5">
        <v>5</v>
      </c>
      <c r="G16" s="5">
        <v>3</v>
      </c>
      <c r="H16" s="5">
        <v>5</v>
      </c>
      <c r="I16" s="5">
        <v>3</v>
      </c>
      <c r="J16" s="5">
        <v>9</v>
      </c>
      <c r="K16" s="5">
        <v>7</v>
      </c>
      <c r="L16" s="5">
        <v>2</v>
      </c>
      <c r="M16" s="5">
        <v>4</v>
      </c>
    </row>
    <row r="17" spans="1:13" x14ac:dyDescent="0.3">
      <c r="A17" s="4" t="s">
        <v>24</v>
      </c>
      <c r="B17" s="5"/>
      <c r="C17" s="5">
        <v>14</v>
      </c>
      <c r="D17" s="5">
        <v>25</v>
      </c>
      <c r="E17" s="5">
        <v>25</v>
      </c>
      <c r="F17" s="5">
        <v>73</v>
      </c>
      <c r="G17" s="5">
        <v>24</v>
      </c>
      <c r="H17" s="5">
        <v>56</v>
      </c>
      <c r="I17" s="5">
        <v>32</v>
      </c>
      <c r="J17" s="5">
        <v>154</v>
      </c>
      <c r="K17" s="5">
        <v>60</v>
      </c>
      <c r="L17" s="5">
        <v>25</v>
      </c>
      <c r="M17" s="5">
        <v>74</v>
      </c>
    </row>
    <row r="18" spans="1:13" x14ac:dyDescent="0.3">
      <c r="A18" s="4" t="s">
        <v>25</v>
      </c>
      <c r="B18" s="5"/>
      <c r="C18" s="5">
        <v>42</v>
      </c>
      <c r="D18" s="5">
        <v>69.75</v>
      </c>
      <c r="E18" s="5">
        <v>44.5</v>
      </c>
      <c r="F18" s="5">
        <v>117</v>
      </c>
      <c r="G18" s="5">
        <v>52</v>
      </c>
      <c r="H18" s="5">
        <v>62.5</v>
      </c>
      <c r="I18" s="5">
        <v>56</v>
      </c>
      <c r="J18" s="5">
        <v>196.5</v>
      </c>
      <c r="K18" s="5">
        <v>74.5</v>
      </c>
      <c r="L18" s="5">
        <v>25</v>
      </c>
      <c r="M18" s="5">
        <v>79</v>
      </c>
    </row>
    <row r="19" spans="1:13" x14ac:dyDescent="0.3">
      <c r="A19" s="4"/>
      <c r="G19" s="5"/>
    </row>
    <row r="20" spans="1:13" x14ac:dyDescent="0.3">
      <c r="A20" s="2" t="s">
        <v>26</v>
      </c>
      <c r="G20" s="5"/>
    </row>
    <row r="21" spans="1:13" x14ac:dyDescent="0.3">
      <c r="A21" s="4" t="s">
        <v>27</v>
      </c>
      <c r="B21" s="5">
        <v>44</v>
      </c>
      <c r="C21" s="5">
        <v>77</v>
      </c>
      <c r="D21" s="5">
        <v>120</v>
      </c>
      <c r="E21" s="5">
        <v>210</v>
      </c>
      <c r="F21" s="5">
        <v>197</v>
      </c>
      <c r="G21" s="5">
        <v>142</v>
      </c>
      <c r="H21" s="5">
        <v>196</v>
      </c>
      <c r="I21" s="5">
        <v>250</v>
      </c>
      <c r="J21" s="5">
        <v>285</v>
      </c>
      <c r="K21" s="5">
        <v>268</v>
      </c>
      <c r="L21" s="5">
        <v>199</v>
      </c>
      <c r="M21" s="5">
        <v>371</v>
      </c>
    </row>
    <row r="22" spans="1:13" x14ac:dyDescent="0.3">
      <c r="A22" s="4" t="s">
        <v>28</v>
      </c>
      <c r="B22" s="5">
        <v>57</v>
      </c>
      <c r="C22" s="5">
        <v>73</v>
      </c>
      <c r="D22" s="5">
        <v>134</v>
      </c>
      <c r="E22" s="5">
        <v>203</v>
      </c>
      <c r="F22" s="5">
        <v>184</v>
      </c>
      <c r="G22" s="5">
        <v>213</v>
      </c>
      <c r="H22" s="5">
        <v>237</v>
      </c>
      <c r="I22" s="5">
        <v>342</v>
      </c>
      <c r="J22" s="5">
        <v>251</v>
      </c>
      <c r="K22" s="5">
        <v>336</v>
      </c>
      <c r="L22" s="5">
        <v>227</v>
      </c>
      <c r="M22" s="5">
        <v>364</v>
      </c>
    </row>
    <row r="23" spans="1:13" x14ac:dyDescent="0.3">
      <c r="A23" s="4" t="s">
        <v>29</v>
      </c>
      <c r="G23" s="5"/>
    </row>
    <row r="24" spans="1:13" x14ac:dyDescent="0.3">
      <c r="A24" s="4"/>
      <c r="G24" s="5"/>
    </row>
    <row r="25" spans="1:13" x14ac:dyDescent="0.3">
      <c r="A25" s="2" t="s">
        <v>30</v>
      </c>
      <c r="G25" s="5"/>
    </row>
    <row r="26" spans="1:13" x14ac:dyDescent="0.3">
      <c r="A26" s="18" t="s">
        <v>31</v>
      </c>
      <c r="B26" s="5">
        <v>1791</v>
      </c>
      <c r="C26" s="5">
        <v>2112</v>
      </c>
      <c r="D26" s="5">
        <v>1513</v>
      </c>
      <c r="E26" s="5">
        <v>1377</v>
      </c>
      <c r="F26" s="5">
        <v>1721</v>
      </c>
      <c r="G26" s="5">
        <v>1211</v>
      </c>
      <c r="H26" s="5">
        <v>1387</v>
      </c>
      <c r="I26" s="5">
        <v>851</v>
      </c>
      <c r="J26" s="5">
        <v>1562</v>
      </c>
      <c r="K26" s="5">
        <v>1753</v>
      </c>
      <c r="L26" s="5">
        <v>1173</v>
      </c>
      <c r="M26" s="5">
        <v>1316</v>
      </c>
    </row>
    <row r="27" spans="1:13" x14ac:dyDescent="0.3">
      <c r="A27" s="18" t="s">
        <v>32</v>
      </c>
      <c r="B27" s="5">
        <v>336</v>
      </c>
      <c r="C27" s="5">
        <v>692</v>
      </c>
      <c r="D27" s="5">
        <v>1669</v>
      </c>
      <c r="E27" s="5">
        <v>950</v>
      </c>
      <c r="F27" s="5">
        <v>921</v>
      </c>
      <c r="G27" s="5">
        <v>1580</v>
      </c>
      <c r="H27" s="5">
        <v>1440</v>
      </c>
      <c r="I27" s="5">
        <v>2285</v>
      </c>
      <c r="J27" s="5">
        <v>1688</v>
      </c>
      <c r="K27" s="5">
        <v>1525</v>
      </c>
      <c r="L27" s="5">
        <v>1468</v>
      </c>
      <c r="M27" s="5">
        <v>2092</v>
      </c>
    </row>
    <row r="28" spans="1:13" x14ac:dyDescent="0.3">
      <c r="A28" s="18" t="s">
        <v>33</v>
      </c>
      <c r="B28" s="5">
        <v>6</v>
      </c>
      <c r="C28" s="5">
        <v>383</v>
      </c>
      <c r="D28" s="5">
        <v>319</v>
      </c>
      <c r="E28" s="5">
        <v>371</v>
      </c>
      <c r="F28" s="5">
        <v>461</v>
      </c>
      <c r="G28" s="5">
        <v>3493</v>
      </c>
      <c r="H28" s="5">
        <v>5271</v>
      </c>
      <c r="I28" s="5">
        <v>1101</v>
      </c>
      <c r="J28" s="5">
        <v>1226</v>
      </c>
      <c r="K28" s="5">
        <v>724</v>
      </c>
      <c r="L28" s="5">
        <v>679</v>
      </c>
      <c r="M28" s="5">
        <v>795</v>
      </c>
    </row>
    <row r="29" spans="1:13" x14ac:dyDescent="0.3">
      <c r="A29" s="18" t="s">
        <v>34</v>
      </c>
      <c r="B29" s="5">
        <v>164</v>
      </c>
      <c r="C29" s="5">
        <v>261</v>
      </c>
      <c r="D29" s="5">
        <v>404</v>
      </c>
      <c r="E29" s="5">
        <v>1892</v>
      </c>
      <c r="F29" s="5">
        <v>383</v>
      </c>
      <c r="G29" s="5">
        <v>1045</v>
      </c>
      <c r="H29" s="5">
        <v>955</v>
      </c>
      <c r="I29" s="5">
        <v>798</v>
      </c>
      <c r="J29" s="5">
        <v>896</v>
      </c>
      <c r="K29" s="5">
        <v>586</v>
      </c>
      <c r="L29" s="5">
        <v>656</v>
      </c>
      <c r="M29" s="5">
        <v>728</v>
      </c>
    </row>
    <row r="30" spans="1:13" x14ac:dyDescent="0.3">
      <c r="A30" s="18" t="s">
        <v>35</v>
      </c>
      <c r="B30" s="5">
        <v>10</v>
      </c>
      <c r="C30" s="5">
        <v>20</v>
      </c>
      <c r="D30" s="5">
        <v>82</v>
      </c>
      <c r="E30" s="5">
        <v>34</v>
      </c>
      <c r="F30" s="5">
        <v>4</v>
      </c>
      <c r="G30" s="5">
        <v>30</v>
      </c>
      <c r="H30" s="5">
        <v>47</v>
      </c>
      <c r="I30" s="5">
        <v>30</v>
      </c>
      <c r="J30" s="5">
        <v>26</v>
      </c>
      <c r="K30" s="5">
        <v>93</v>
      </c>
      <c r="L30" s="5">
        <v>46</v>
      </c>
      <c r="M30" s="5">
        <v>81</v>
      </c>
    </row>
    <row r="31" spans="1:13" x14ac:dyDescent="0.3">
      <c r="A31" s="18" t="s">
        <v>36</v>
      </c>
      <c r="B31" s="5">
        <v>3</v>
      </c>
      <c r="C31" s="5">
        <v>8</v>
      </c>
      <c r="D31" s="5">
        <v>9</v>
      </c>
      <c r="E31" s="5">
        <v>8</v>
      </c>
      <c r="F31" s="5">
        <v>15</v>
      </c>
      <c r="G31" s="5">
        <v>23</v>
      </c>
      <c r="H31" s="5">
        <v>22</v>
      </c>
      <c r="I31" s="5">
        <v>107</v>
      </c>
      <c r="J31" s="5">
        <v>67</v>
      </c>
      <c r="K31" s="5">
        <v>105</v>
      </c>
      <c r="L31" s="5">
        <v>95</v>
      </c>
      <c r="M31" s="5">
        <v>322</v>
      </c>
    </row>
    <row r="32" spans="1:13" x14ac:dyDescent="0.3">
      <c r="A32" s="18" t="s">
        <v>37</v>
      </c>
      <c r="B32" s="5">
        <v>0</v>
      </c>
      <c r="C32" s="5">
        <v>1395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K32" s="5">
        <v>0</v>
      </c>
      <c r="L32" s="5">
        <v>0</v>
      </c>
      <c r="M32" s="5">
        <v>22</v>
      </c>
    </row>
    <row r="33" spans="1:13" x14ac:dyDescent="0.3">
      <c r="A33" s="18" t="s">
        <v>38</v>
      </c>
      <c r="B33" s="5"/>
      <c r="C33" s="5">
        <v>0</v>
      </c>
      <c r="D33" s="5">
        <v>0</v>
      </c>
      <c r="E33" s="5">
        <v>0</v>
      </c>
      <c r="F33" s="5">
        <v>0</v>
      </c>
      <c r="G33" s="5">
        <v>0</v>
      </c>
      <c r="I33" s="5">
        <v>0</v>
      </c>
      <c r="K33" s="5">
        <v>0</v>
      </c>
      <c r="L33">
        <v>0</v>
      </c>
      <c r="M33" s="5">
        <v>0</v>
      </c>
    </row>
    <row r="34" spans="1:13" x14ac:dyDescent="0.3">
      <c r="A34" s="18" t="s">
        <v>39</v>
      </c>
      <c r="B34" s="5">
        <v>10</v>
      </c>
      <c r="C34" s="5">
        <v>24</v>
      </c>
      <c r="D34" s="5">
        <v>80</v>
      </c>
      <c r="E34" s="5">
        <v>31</v>
      </c>
      <c r="F34" s="5">
        <v>0</v>
      </c>
      <c r="G34" s="5">
        <v>34</v>
      </c>
      <c r="H34" s="5">
        <v>31</v>
      </c>
      <c r="I34" s="5">
        <v>39</v>
      </c>
      <c r="J34" s="5">
        <v>34</v>
      </c>
      <c r="K34" s="5">
        <v>62</v>
      </c>
      <c r="L34" s="5">
        <v>100</v>
      </c>
      <c r="M34" s="5">
        <v>70</v>
      </c>
    </row>
    <row r="35" spans="1:13" x14ac:dyDescent="0.3">
      <c r="A35" s="18" t="s">
        <v>40</v>
      </c>
      <c r="B35" s="5">
        <v>11</v>
      </c>
      <c r="C35" s="5">
        <v>4</v>
      </c>
      <c r="D35" s="5">
        <v>8</v>
      </c>
      <c r="E35" s="5">
        <v>14</v>
      </c>
      <c r="F35" s="5">
        <v>33</v>
      </c>
      <c r="G35" s="5">
        <v>27</v>
      </c>
      <c r="H35" s="5">
        <v>9</v>
      </c>
      <c r="I35" s="5">
        <v>0</v>
      </c>
      <c r="J35" s="5">
        <v>19</v>
      </c>
      <c r="K35" s="5">
        <v>14</v>
      </c>
      <c r="L35" s="5">
        <v>9</v>
      </c>
      <c r="M35" s="5">
        <v>20</v>
      </c>
    </row>
    <row r="36" spans="1:13" x14ac:dyDescent="0.3">
      <c r="A36" s="18" t="s">
        <v>41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</row>
    <row r="37" spans="1:13" ht="26.4" x14ac:dyDescent="0.3">
      <c r="A37" s="18" t="s">
        <v>42</v>
      </c>
      <c r="B37" s="5">
        <v>206374</v>
      </c>
      <c r="C37" s="5">
        <v>26960</v>
      </c>
      <c r="D37" s="5">
        <v>60338</v>
      </c>
      <c r="E37" s="5">
        <v>81173</v>
      </c>
      <c r="F37" s="5">
        <v>14426</v>
      </c>
      <c r="G37" s="5">
        <v>53335</v>
      </c>
      <c r="H37" s="5">
        <v>31134</v>
      </c>
      <c r="I37" s="5">
        <v>45433</v>
      </c>
      <c r="J37" s="5">
        <v>46693</v>
      </c>
      <c r="K37" s="5">
        <v>31555</v>
      </c>
      <c r="L37" s="5">
        <v>36443</v>
      </c>
      <c r="M37" s="5">
        <v>37703</v>
      </c>
    </row>
    <row r="38" spans="1:13" ht="26.4" x14ac:dyDescent="0.3">
      <c r="A38" s="18" t="s">
        <v>43</v>
      </c>
      <c r="C38" s="5">
        <v>0</v>
      </c>
      <c r="G38" s="5">
        <v>504</v>
      </c>
      <c r="H38" s="5">
        <v>127</v>
      </c>
    </row>
    <row r="39" spans="1:13" x14ac:dyDescent="0.3">
      <c r="A39" s="4"/>
    </row>
  </sheetData>
  <printOptions gridLines="1"/>
  <pageMargins left="0.7" right="0.7" top="0.75" bottom="0.75" header="0.3" footer="0.3"/>
  <pageSetup orientation="landscape" r:id="rId1"/>
  <headerFooter>
    <oddHeader xml:space="preserve">&amp;C&amp;"Verdana,Bold"PrairieCat Statistical Comparison
December 2010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A1:M39"/>
  <sheetViews>
    <sheetView zoomScaleNormal="100" workbookViewId="0">
      <selection activeCell="M16" sqref="M16"/>
    </sheetView>
  </sheetViews>
  <sheetFormatPr defaultRowHeight="14.4" x14ac:dyDescent="0.3"/>
  <cols>
    <col min="1" max="1" width="54" bestFit="1" customWidth="1"/>
    <col min="2" max="2" width="12.88671875" customWidth="1"/>
    <col min="3" max="3" width="12.33203125" customWidth="1"/>
    <col min="4" max="5" width="12.6640625" bestFit="1" customWidth="1"/>
    <col min="6" max="6" width="10.88671875" bestFit="1" customWidth="1"/>
    <col min="7" max="7" width="12.5546875" customWidth="1"/>
    <col min="8" max="8" width="11.109375" customWidth="1"/>
    <col min="9" max="10" width="10.88671875" bestFit="1" customWidth="1"/>
    <col min="11" max="11" width="11.109375" customWidth="1"/>
    <col min="12" max="12" width="13.6640625" customWidth="1"/>
    <col min="13" max="13" width="14" customWidth="1"/>
  </cols>
  <sheetData>
    <row r="1" spans="1:13" x14ac:dyDescent="0.3">
      <c r="A1" s="39"/>
      <c r="B1" s="14" t="s">
        <v>97</v>
      </c>
      <c r="C1" s="14" t="s">
        <v>98</v>
      </c>
      <c r="D1" s="14" t="s">
        <v>99</v>
      </c>
      <c r="E1" s="14" t="s">
        <v>100</v>
      </c>
      <c r="F1" s="14" t="s">
        <v>101</v>
      </c>
      <c r="G1" s="14" t="s">
        <v>102</v>
      </c>
      <c r="H1" s="14" t="s">
        <v>103</v>
      </c>
      <c r="I1" s="14" t="s">
        <v>104</v>
      </c>
      <c r="J1" s="14" t="s">
        <v>105</v>
      </c>
      <c r="K1" s="14" t="s">
        <v>106</v>
      </c>
      <c r="L1" s="14" t="s">
        <v>170</v>
      </c>
      <c r="M1" s="14" t="s">
        <v>188</v>
      </c>
    </row>
    <row r="2" spans="1:13" x14ac:dyDescent="0.3">
      <c r="A2" s="2" t="s">
        <v>10</v>
      </c>
    </row>
    <row r="3" spans="1:13" x14ac:dyDescent="0.3">
      <c r="A3" s="4" t="s">
        <v>11</v>
      </c>
      <c r="B3" s="7">
        <v>1022960</v>
      </c>
      <c r="C3" s="7">
        <v>973558</v>
      </c>
      <c r="D3" s="8">
        <v>1058342</v>
      </c>
      <c r="E3" s="8">
        <v>1032650</v>
      </c>
      <c r="F3" s="34">
        <v>1024614</v>
      </c>
      <c r="G3" s="34">
        <v>1226396</v>
      </c>
      <c r="H3" s="34">
        <v>1214459</v>
      </c>
      <c r="I3" s="34">
        <v>1215549</v>
      </c>
      <c r="J3" s="34">
        <v>1223124</v>
      </c>
      <c r="K3" s="34">
        <v>1222886</v>
      </c>
      <c r="L3" s="34">
        <v>1213922</v>
      </c>
      <c r="M3" s="34">
        <v>1210429</v>
      </c>
    </row>
    <row r="4" spans="1:13" x14ac:dyDescent="0.3">
      <c r="A4" s="4" t="s">
        <v>12</v>
      </c>
      <c r="B4" s="8">
        <v>4033640</v>
      </c>
      <c r="C4" s="7">
        <v>3967012</v>
      </c>
      <c r="D4" s="8">
        <v>4490417</v>
      </c>
      <c r="E4" s="8">
        <v>4441654</v>
      </c>
      <c r="F4" s="34">
        <v>4440661</v>
      </c>
      <c r="G4" s="34">
        <v>5269524</v>
      </c>
      <c r="H4" s="34">
        <v>5170146</v>
      </c>
      <c r="I4" s="34">
        <v>5140373</v>
      </c>
      <c r="J4" s="34">
        <v>5155078</v>
      </c>
      <c r="K4" s="34">
        <v>5155545</v>
      </c>
      <c r="L4" s="34">
        <v>5108957</v>
      </c>
      <c r="M4" s="34">
        <v>5057748</v>
      </c>
    </row>
    <row r="5" spans="1:13" x14ac:dyDescent="0.3">
      <c r="A5" s="4" t="s">
        <v>13</v>
      </c>
      <c r="B5" s="8">
        <v>378998</v>
      </c>
      <c r="C5" s="7">
        <v>367377</v>
      </c>
      <c r="D5" s="8">
        <v>385590</v>
      </c>
      <c r="E5" s="8">
        <v>377413</v>
      </c>
      <c r="F5" s="34">
        <v>375183</v>
      </c>
      <c r="G5" s="34">
        <v>437240</v>
      </c>
      <c r="H5" s="34">
        <v>392832</v>
      </c>
      <c r="I5" s="34">
        <v>376417</v>
      </c>
      <c r="J5" s="34">
        <v>374606</v>
      </c>
      <c r="K5" s="34">
        <v>358333</v>
      </c>
      <c r="L5" s="34">
        <v>367855</v>
      </c>
      <c r="M5" s="34">
        <v>374404</v>
      </c>
    </row>
    <row r="6" spans="1:13" x14ac:dyDescent="0.3">
      <c r="A6" s="4" t="s">
        <v>14</v>
      </c>
      <c r="B6" s="8">
        <v>386559</v>
      </c>
      <c r="C6" s="8">
        <v>373825</v>
      </c>
      <c r="D6" s="8">
        <v>438759</v>
      </c>
      <c r="E6" s="8">
        <v>424863</v>
      </c>
      <c r="F6" s="34">
        <v>394250</v>
      </c>
      <c r="G6" s="34">
        <v>494202</v>
      </c>
      <c r="H6" s="34">
        <v>291841</v>
      </c>
      <c r="I6" s="34">
        <v>348886</v>
      </c>
      <c r="J6" s="34">
        <v>404704</v>
      </c>
      <c r="K6" s="34">
        <v>393151</v>
      </c>
      <c r="L6" s="34">
        <v>390410</v>
      </c>
      <c r="M6" s="34">
        <v>380142</v>
      </c>
    </row>
    <row r="7" spans="1:13" x14ac:dyDescent="0.3">
      <c r="A7" s="4" t="s">
        <v>15</v>
      </c>
      <c r="B7" s="8">
        <v>49701</v>
      </c>
      <c r="C7" s="7">
        <v>48538</v>
      </c>
      <c r="D7" s="7">
        <v>57335</v>
      </c>
      <c r="E7" s="8">
        <v>60459</v>
      </c>
      <c r="F7" s="34">
        <v>54491</v>
      </c>
      <c r="G7" s="34">
        <v>72346</v>
      </c>
      <c r="H7" s="34">
        <v>62545</v>
      </c>
      <c r="I7" s="34">
        <v>57347</v>
      </c>
      <c r="J7" s="34">
        <v>62328</v>
      </c>
      <c r="K7" s="34">
        <v>58226</v>
      </c>
      <c r="L7" s="34">
        <v>65801</v>
      </c>
      <c r="M7" s="34">
        <v>60649</v>
      </c>
    </row>
    <row r="8" spans="1:13" x14ac:dyDescent="0.3">
      <c r="A8" s="4" t="s">
        <v>16</v>
      </c>
      <c r="B8" s="8">
        <v>41686</v>
      </c>
      <c r="C8" s="7">
        <v>42615</v>
      </c>
      <c r="D8" s="7">
        <v>65209</v>
      </c>
      <c r="E8" s="8">
        <v>62502</v>
      </c>
      <c r="F8" s="34">
        <v>54647</v>
      </c>
      <c r="G8" s="34">
        <v>60886</v>
      </c>
      <c r="H8" s="34">
        <v>30798</v>
      </c>
      <c r="I8" s="34">
        <v>38206</v>
      </c>
      <c r="J8" s="34">
        <v>45815</v>
      </c>
      <c r="K8" s="34">
        <v>45596</v>
      </c>
      <c r="L8" s="34">
        <v>46870</v>
      </c>
      <c r="M8" s="34">
        <v>50825</v>
      </c>
    </row>
    <row r="9" spans="1:13" x14ac:dyDescent="0.3">
      <c r="A9" s="4"/>
      <c r="F9" s="34"/>
      <c r="G9" s="34"/>
    </row>
    <row r="10" spans="1:13" x14ac:dyDescent="0.3">
      <c r="A10" s="2" t="s">
        <v>17</v>
      </c>
      <c r="F10" s="34"/>
      <c r="G10" s="34"/>
    </row>
    <row r="11" spans="1:13" x14ac:dyDescent="0.3">
      <c r="A11" s="4" t="s">
        <v>18</v>
      </c>
      <c r="B11" s="8">
        <v>11</v>
      </c>
      <c r="C11" s="8">
        <v>6</v>
      </c>
      <c r="D11" s="8">
        <v>7</v>
      </c>
      <c r="E11" s="8">
        <v>6</v>
      </c>
      <c r="F11" s="34">
        <v>3</v>
      </c>
      <c r="G11" s="34">
        <v>11</v>
      </c>
      <c r="H11" s="34">
        <v>2</v>
      </c>
      <c r="I11" s="34">
        <v>8</v>
      </c>
      <c r="J11" s="34">
        <v>6</v>
      </c>
      <c r="K11" s="34">
        <v>5</v>
      </c>
      <c r="L11" s="34">
        <v>6</v>
      </c>
      <c r="M11" s="34">
        <v>6</v>
      </c>
    </row>
    <row r="12" spans="1:13" x14ac:dyDescent="0.3">
      <c r="A12" s="4" t="s">
        <v>19</v>
      </c>
      <c r="B12" s="8">
        <v>28</v>
      </c>
      <c r="C12" s="8">
        <v>16</v>
      </c>
      <c r="D12" s="8">
        <v>13</v>
      </c>
      <c r="E12" s="8">
        <v>21</v>
      </c>
      <c r="F12" s="34">
        <v>19</v>
      </c>
      <c r="G12" s="34">
        <v>78</v>
      </c>
      <c r="H12" s="34">
        <v>7</v>
      </c>
      <c r="I12" s="34">
        <v>23</v>
      </c>
      <c r="J12" s="34">
        <v>17</v>
      </c>
      <c r="K12" s="34">
        <v>25</v>
      </c>
      <c r="L12" s="34">
        <v>12</v>
      </c>
      <c r="M12" s="34">
        <v>49</v>
      </c>
    </row>
    <row r="13" spans="1:13" x14ac:dyDescent="0.3">
      <c r="A13" s="4" t="s">
        <v>20</v>
      </c>
      <c r="B13" s="8">
        <v>84</v>
      </c>
      <c r="C13" s="8">
        <v>48.5</v>
      </c>
      <c r="D13" s="8">
        <v>27.5</v>
      </c>
      <c r="E13" s="8">
        <v>43.5</v>
      </c>
      <c r="F13" s="34">
        <v>25</v>
      </c>
      <c r="G13" s="34">
        <v>125</v>
      </c>
      <c r="H13" s="34">
        <v>14</v>
      </c>
      <c r="I13" s="34">
        <v>29</v>
      </c>
      <c r="J13" s="34">
        <v>25</v>
      </c>
      <c r="K13" s="34">
        <v>62</v>
      </c>
      <c r="L13" s="34">
        <v>15</v>
      </c>
      <c r="M13" s="34">
        <v>89.5</v>
      </c>
    </row>
    <row r="14" spans="1:13" x14ac:dyDescent="0.3">
      <c r="A14" s="4" t="s">
        <v>21</v>
      </c>
      <c r="B14" s="5"/>
      <c r="C14" s="5"/>
      <c r="D14" s="10"/>
      <c r="E14" s="10"/>
      <c r="F14" s="10"/>
      <c r="G14" s="10"/>
      <c r="H14" s="34">
        <v>176</v>
      </c>
      <c r="I14">
        <v>275</v>
      </c>
      <c r="J14" s="34">
        <v>228</v>
      </c>
      <c r="K14">
        <v>313</v>
      </c>
      <c r="L14" s="34">
        <v>285</v>
      </c>
      <c r="M14">
        <v>123</v>
      </c>
    </row>
    <row r="15" spans="1:13" x14ac:dyDescent="0.3">
      <c r="A15" s="4" t="s">
        <v>22</v>
      </c>
      <c r="B15" s="8"/>
      <c r="C15" s="8">
        <v>3</v>
      </c>
      <c r="D15" s="8">
        <v>9</v>
      </c>
      <c r="E15" s="8">
        <v>3</v>
      </c>
      <c r="F15" s="34">
        <v>3</v>
      </c>
      <c r="G15" s="34">
        <v>3</v>
      </c>
      <c r="H15" s="8">
        <v>1</v>
      </c>
      <c r="I15" s="34">
        <v>3</v>
      </c>
      <c r="J15" s="34">
        <v>1</v>
      </c>
      <c r="K15" s="34">
        <v>3</v>
      </c>
      <c r="L15" s="34">
        <v>2</v>
      </c>
      <c r="M15" s="34">
        <v>5</v>
      </c>
    </row>
    <row r="16" spans="1:13" x14ac:dyDescent="0.3">
      <c r="A16" s="4" t="s">
        <v>23</v>
      </c>
      <c r="B16" s="8"/>
      <c r="C16" s="8">
        <v>4</v>
      </c>
      <c r="D16" s="8">
        <v>3</v>
      </c>
      <c r="E16" s="8">
        <v>6</v>
      </c>
      <c r="F16" s="34">
        <v>5</v>
      </c>
      <c r="G16" s="34">
        <v>6</v>
      </c>
      <c r="H16" s="8">
        <v>2</v>
      </c>
      <c r="I16" s="34">
        <v>6</v>
      </c>
      <c r="J16" s="34">
        <v>7</v>
      </c>
      <c r="K16" s="34">
        <v>11</v>
      </c>
      <c r="L16" s="34">
        <v>3</v>
      </c>
      <c r="M16" s="34">
        <v>5</v>
      </c>
    </row>
    <row r="17" spans="1:13" x14ac:dyDescent="0.3">
      <c r="A17" s="4" t="s">
        <v>24</v>
      </c>
      <c r="B17" s="8"/>
      <c r="C17" s="8">
        <v>93</v>
      </c>
      <c r="D17" s="8">
        <v>94</v>
      </c>
      <c r="E17" s="8">
        <v>128</v>
      </c>
      <c r="F17" s="34">
        <v>45</v>
      </c>
      <c r="G17" s="34">
        <v>146</v>
      </c>
      <c r="H17" s="8">
        <v>138</v>
      </c>
      <c r="I17" s="34">
        <v>179</v>
      </c>
      <c r="J17" s="34">
        <v>165</v>
      </c>
      <c r="K17" s="34">
        <v>188</v>
      </c>
      <c r="L17" s="34">
        <v>130</v>
      </c>
      <c r="M17" s="34">
        <v>130</v>
      </c>
    </row>
    <row r="18" spans="1:13" x14ac:dyDescent="0.3">
      <c r="A18" s="4" t="s">
        <v>25</v>
      </c>
      <c r="B18" s="8"/>
      <c r="C18" s="8">
        <v>207.5</v>
      </c>
      <c r="D18" s="8">
        <v>223.25</v>
      </c>
      <c r="E18" s="8">
        <v>194.75</v>
      </c>
      <c r="F18" s="34">
        <v>88</v>
      </c>
      <c r="G18" s="34">
        <v>410</v>
      </c>
      <c r="H18" s="8">
        <v>332</v>
      </c>
      <c r="I18" s="34">
        <v>242</v>
      </c>
      <c r="J18" s="34">
        <v>276</v>
      </c>
      <c r="K18" s="34">
        <v>310</v>
      </c>
      <c r="L18" s="34">
        <v>240.5</v>
      </c>
      <c r="M18" s="34">
        <v>234.5</v>
      </c>
    </row>
    <row r="19" spans="1:13" x14ac:dyDescent="0.3">
      <c r="A19" s="4"/>
      <c r="F19" s="34"/>
      <c r="G19" s="34"/>
    </row>
    <row r="20" spans="1:13" x14ac:dyDescent="0.3">
      <c r="A20" s="2" t="s">
        <v>26</v>
      </c>
      <c r="F20" s="34"/>
      <c r="G20" s="34"/>
    </row>
    <row r="21" spans="1:13" x14ac:dyDescent="0.3">
      <c r="A21" s="4" t="s">
        <v>27</v>
      </c>
      <c r="B21" s="8">
        <v>56</v>
      </c>
      <c r="C21" s="8">
        <v>88</v>
      </c>
      <c r="D21" s="8">
        <v>156</v>
      </c>
      <c r="E21" s="8">
        <v>215</v>
      </c>
      <c r="F21" s="34">
        <v>273</v>
      </c>
      <c r="G21" s="34">
        <v>250</v>
      </c>
      <c r="H21" s="8">
        <v>205</v>
      </c>
      <c r="I21" s="8">
        <v>271</v>
      </c>
      <c r="J21" s="8">
        <v>247</v>
      </c>
      <c r="K21" s="8">
        <v>281</v>
      </c>
      <c r="L21" s="8">
        <v>218</v>
      </c>
      <c r="M21" s="8">
        <v>272</v>
      </c>
    </row>
    <row r="22" spans="1:13" x14ac:dyDescent="0.3">
      <c r="A22" s="4" t="s">
        <v>28</v>
      </c>
      <c r="B22" s="8">
        <v>64</v>
      </c>
      <c r="C22" s="8">
        <v>86</v>
      </c>
      <c r="D22" s="8">
        <v>190</v>
      </c>
      <c r="E22" s="8">
        <v>218</v>
      </c>
      <c r="F22" s="34">
        <v>288</v>
      </c>
      <c r="G22" s="34">
        <v>229</v>
      </c>
      <c r="H22" s="8">
        <v>213</v>
      </c>
      <c r="I22" s="8">
        <v>278</v>
      </c>
      <c r="J22" s="8">
        <v>248</v>
      </c>
      <c r="K22" s="8">
        <v>313</v>
      </c>
      <c r="L22" s="8">
        <v>208</v>
      </c>
      <c r="M22" s="8">
        <v>325</v>
      </c>
    </row>
    <row r="23" spans="1:13" x14ac:dyDescent="0.3">
      <c r="A23" s="4" t="s">
        <v>29</v>
      </c>
      <c r="F23" s="34"/>
      <c r="G23" s="34"/>
    </row>
    <row r="24" spans="1:13" x14ac:dyDescent="0.3">
      <c r="A24" s="4"/>
      <c r="F24" s="34"/>
      <c r="G24" s="34"/>
    </row>
    <row r="25" spans="1:13" x14ac:dyDescent="0.3">
      <c r="A25" s="2" t="s">
        <v>30</v>
      </c>
      <c r="F25" s="34"/>
      <c r="G25" s="34"/>
    </row>
    <row r="26" spans="1:13" x14ac:dyDescent="0.3">
      <c r="A26" s="18" t="s">
        <v>31</v>
      </c>
      <c r="B26" s="7">
        <v>1728</v>
      </c>
      <c r="C26" s="7">
        <v>2092</v>
      </c>
      <c r="D26" s="7">
        <v>2028</v>
      </c>
      <c r="E26" s="7">
        <v>2298</v>
      </c>
      <c r="F26" s="34">
        <v>1086</v>
      </c>
      <c r="G26" s="34">
        <v>1742</v>
      </c>
      <c r="H26" s="7">
        <v>1195</v>
      </c>
      <c r="I26" s="7">
        <v>1349</v>
      </c>
      <c r="J26" s="7">
        <v>1857</v>
      </c>
      <c r="K26" s="7">
        <v>1322</v>
      </c>
      <c r="L26" s="7">
        <v>1635</v>
      </c>
      <c r="M26" s="7">
        <v>1273</v>
      </c>
    </row>
    <row r="27" spans="1:13" x14ac:dyDescent="0.3">
      <c r="A27" s="18" t="s">
        <v>32</v>
      </c>
      <c r="B27" s="7">
        <v>422</v>
      </c>
      <c r="C27" s="7">
        <v>473</v>
      </c>
      <c r="D27" s="7">
        <v>2269</v>
      </c>
      <c r="E27" s="7">
        <v>886</v>
      </c>
      <c r="F27" s="34">
        <v>900</v>
      </c>
      <c r="G27" s="34">
        <v>1634</v>
      </c>
      <c r="H27" s="7">
        <v>1778</v>
      </c>
      <c r="I27" s="7">
        <v>2491</v>
      </c>
      <c r="J27" s="7">
        <v>1750</v>
      </c>
      <c r="K27" s="7">
        <v>1928</v>
      </c>
      <c r="L27" s="7">
        <v>2310</v>
      </c>
      <c r="M27" s="7">
        <v>2174</v>
      </c>
    </row>
    <row r="28" spans="1:13" x14ac:dyDescent="0.3">
      <c r="A28" s="18" t="s">
        <v>33</v>
      </c>
      <c r="B28" s="7">
        <v>124</v>
      </c>
      <c r="C28" s="7">
        <v>902</v>
      </c>
      <c r="D28" s="7">
        <v>1128</v>
      </c>
      <c r="E28" s="7">
        <v>548</v>
      </c>
      <c r="F28" s="34">
        <v>545</v>
      </c>
      <c r="G28" s="34">
        <v>1143</v>
      </c>
      <c r="H28" s="7">
        <v>5644</v>
      </c>
      <c r="I28" s="7">
        <v>885</v>
      </c>
      <c r="J28" s="7">
        <v>1656</v>
      </c>
      <c r="K28" s="7">
        <v>1686</v>
      </c>
      <c r="L28" s="7">
        <v>540</v>
      </c>
      <c r="M28" s="7">
        <v>380</v>
      </c>
    </row>
    <row r="29" spans="1:13" x14ac:dyDescent="0.3">
      <c r="A29" s="18" t="s">
        <v>34</v>
      </c>
      <c r="B29" s="7">
        <v>118</v>
      </c>
      <c r="C29" s="7">
        <v>133</v>
      </c>
      <c r="D29" s="7">
        <v>536</v>
      </c>
      <c r="E29" s="7">
        <v>944</v>
      </c>
      <c r="F29" s="34">
        <v>394</v>
      </c>
      <c r="G29" s="34">
        <v>1189</v>
      </c>
      <c r="H29" s="7">
        <v>883</v>
      </c>
      <c r="I29" s="7">
        <v>1004</v>
      </c>
      <c r="J29" s="7">
        <v>906</v>
      </c>
      <c r="K29" s="7">
        <v>789</v>
      </c>
      <c r="L29" s="7">
        <v>997</v>
      </c>
      <c r="M29" s="7">
        <v>854</v>
      </c>
    </row>
    <row r="30" spans="1:13" x14ac:dyDescent="0.3">
      <c r="A30" s="18" t="s">
        <v>35</v>
      </c>
      <c r="B30" s="7">
        <v>18</v>
      </c>
      <c r="C30" s="7">
        <v>27</v>
      </c>
      <c r="D30" s="7">
        <v>45</v>
      </c>
      <c r="E30" s="7">
        <v>32</v>
      </c>
      <c r="F30" s="34">
        <v>5</v>
      </c>
      <c r="G30" s="34">
        <v>20</v>
      </c>
      <c r="H30" s="7">
        <v>26</v>
      </c>
      <c r="I30" s="7">
        <v>28</v>
      </c>
      <c r="J30" s="7">
        <v>50</v>
      </c>
      <c r="K30" s="7">
        <v>26</v>
      </c>
      <c r="L30" s="7">
        <v>33</v>
      </c>
      <c r="M30" s="7">
        <v>10</v>
      </c>
    </row>
    <row r="31" spans="1:13" x14ac:dyDescent="0.3">
      <c r="A31" s="18" t="s">
        <v>36</v>
      </c>
      <c r="B31" s="7">
        <v>4</v>
      </c>
      <c r="C31" s="7">
        <v>1</v>
      </c>
      <c r="D31" s="7">
        <v>14</v>
      </c>
      <c r="E31" s="7">
        <v>33</v>
      </c>
      <c r="F31" s="34">
        <v>50</v>
      </c>
      <c r="G31" s="34">
        <v>76</v>
      </c>
      <c r="H31" s="7">
        <v>31</v>
      </c>
      <c r="I31" s="7">
        <v>216</v>
      </c>
      <c r="J31" s="7">
        <v>114</v>
      </c>
      <c r="K31" s="7">
        <v>102</v>
      </c>
      <c r="L31" s="7">
        <v>182</v>
      </c>
      <c r="M31" s="7">
        <v>164</v>
      </c>
    </row>
    <row r="32" spans="1:13" x14ac:dyDescent="0.3">
      <c r="A32" s="18" t="s">
        <v>37</v>
      </c>
      <c r="B32" s="7">
        <v>0</v>
      </c>
      <c r="C32" s="7">
        <v>0</v>
      </c>
      <c r="D32" s="7">
        <v>0</v>
      </c>
      <c r="E32" s="7">
        <v>0</v>
      </c>
      <c r="F32" s="34">
        <v>0</v>
      </c>
      <c r="G32" s="34">
        <v>0</v>
      </c>
      <c r="H32" s="7">
        <v>0</v>
      </c>
      <c r="I32" s="7">
        <v>0</v>
      </c>
      <c r="J32" s="7">
        <v>0</v>
      </c>
      <c r="K32" s="7">
        <v>0</v>
      </c>
      <c r="L32" s="7">
        <v>5</v>
      </c>
      <c r="M32" s="7">
        <v>12</v>
      </c>
    </row>
    <row r="33" spans="1:13" x14ac:dyDescent="0.3">
      <c r="A33" s="18" t="s">
        <v>38</v>
      </c>
      <c r="B33" s="7"/>
      <c r="C33" s="7">
        <v>0</v>
      </c>
      <c r="D33">
        <v>0</v>
      </c>
      <c r="E33" s="7">
        <v>0</v>
      </c>
      <c r="F33" s="34">
        <v>0</v>
      </c>
      <c r="G33" s="34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</row>
    <row r="34" spans="1:13" x14ac:dyDescent="0.3">
      <c r="A34" s="18" t="s">
        <v>39</v>
      </c>
      <c r="B34" s="7">
        <v>40</v>
      </c>
      <c r="C34" s="7">
        <v>41</v>
      </c>
      <c r="D34" s="7">
        <v>42</v>
      </c>
      <c r="E34" s="7">
        <v>54</v>
      </c>
      <c r="F34" s="34">
        <v>11</v>
      </c>
      <c r="G34" s="34">
        <v>38</v>
      </c>
      <c r="H34" s="7">
        <v>20</v>
      </c>
      <c r="I34" s="7">
        <v>35</v>
      </c>
      <c r="J34" s="7">
        <v>40</v>
      </c>
      <c r="K34" s="7">
        <v>58</v>
      </c>
      <c r="L34" s="7">
        <v>58</v>
      </c>
      <c r="M34" s="7">
        <v>22</v>
      </c>
    </row>
    <row r="35" spans="1:13" x14ac:dyDescent="0.3">
      <c r="A35" s="18" t="s">
        <v>40</v>
      </c>
      <c r="B35" s="7">
        <v>4</v>
      </c>
      <c r="C35" s="7">
        <v>5</v>
      </c>
      <c r="D35" s="7">
        <v>43</v>
      </c>
      <c r="E35" s="7">
        <v>56</v>
      </c>
      <c r="F35" s="34">
        <v>39</v>
      </c>
      <c r="G35" s="34">
        <v>29</v>
      </c>
      <c r="H35" s="7">
        <v>30</v>
      </c>
      <c r="I35" s="7">
        <v>0</v>
      </c>
      <c r="J35" s="7">
        <v>0</v>
      </c>
      <c r="K35" s="7">
        <v>35</v>
      </c>
      <c r="L35" s="7">
        <v>40</v>
      </c>
      <c r="M35" s="7">
        <v>25</v>
      </c>
    </row>
    <row r="36" spans="1:13" s="4" customFormat="1" ht="15" customHeight="1" x14ac:dyDescent="0.2">
      <c r="A36" s="18" t="s">
        <v>41</v>
      </c>
      <c r="B36" s="7">
        <v>0</v>
      </c>
      <c r="C36" s="7">
        <v>0</v>
      </c>
      <c r="D36" s="7">
        <v>0</v>
      </c>
      <c r="E36" s="7">
        <v>0</v>
      </c>
      <c r="F36" s="34"/>
      <c r="G36" s="34">
        <v>201</v>
      </c>
      <c r="H36" s="4">
        <v>0</v>
      </c>
      <c r="I36" s="4">
        <v>0</v>
      </c>
      <c r="L36" s="4">
        <v>0</v>
      </c>
      <c r="M36" s="4">
        <v>0</v>
      </c>
    </row>
    <row r="37" spans="1:13" s="4" customFormat="1" ht="15" customHeight="1" x14ac:dyDescent="0.2">
      <c r="A37" s="53" t="s">
        <v>42</v>
      </c>
      <c r="B37" s="7">
        <v>45171</v>
      </c>
      <c r="C37" s="7">
        <v>62545</v>
      </c>
      <c r="D37" s="7">
        <v>118407</v>
      </c>
      <c r="E37" s="7">
        <v>88887</v>
      </c>
      <c r="F37" s="34">
        <v>124216</v>
      </c>
      <c r="G37" s="34">
        <v>63099</v>
      </c>
      <c r="H37" s="7">
        <v>39531</v>
      </c>
      <c r="I37" s="4">
        <v>126286</v>
      </c>
      <c r="J37" s="7">
        <v>89781</v>
      </c>
      <c r="K37" s="4">
        <v>25804</v>
      </c>
      <c r="L37" s="4">
        <v>30363</v>
      </c>
      <c r="M37" s="4">
        <v>42419</v>
      </c>
    </row>
    <row r="38" spans="1:13" s="4" customFormat="1" ht="15" customHeight="1" x14ac:dyDescent="0.2">
      <c r="A38" s="4" t="s">
        <v>43</v>
      </c>
      <c r="B38" s="54">
        <v>0</v>
      </c>
      <c r="C38" s="54">
        <v>0</v>
      </c>
      <c r="F38" s="4">
        <v>93</v>
      </c>
      <c r="G38" s="34"/>
    </row>
    <row r="39" spans="1:13" s="4" customFormat="1" ht="15" customHeight="1" x14ac:dyDescent="0.2">
      <c r="G39" s="34"/>
    </row>
  </sheetData>
  <printOptions gridLines="1"/>
  <pageMargins left="0.7" right="0.7" top="0.75" bottom="0.75" header="0.3" footer="0.3"/>
  <pageSetup orientation="landscape" r:id="rId1"/>
  <headerFooter>
    <oddHeader>&amp;C&amp;"Verdana,Bold"PrairieCat Statistical Comparison
January 2010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A1:M40"/>
  <sheetViews>
    <sheetView zoomScale="95" zoomScaleNormal="95" workbookViewId="0">
      <selection activeCell="M1" sqref="M1:M1048576"/>
    </sheetView>
  </sheetViews>
  <sheetFormatPr defaultRowHeight="14.4" x14ac:dyDescent="0.3"/>
  <cols>
    <col min="1" max="1" width="54" bestFit="1" customWidth="1"/>
    <col min="2" max="2" width="12.6640625" bestFit="1" customWidth="1"/>
    <col min="3" max="3" width="13.109375" customWidth="1"/>
    <col min="4" max="4" width="13.33203125" customWidth="1"/>
    <col min="5" max="5" width="13.88671875" customWidth="1"/>
    <col min="6" max="6" width="12.44140625" customWidth="1"/>
    <col min="7" max="7" width="12.6640625" customWidth="1"/>
    <col min="8" max="8" width="12.6640625" bestFit="1" customWidth="1"/>
    <col min="9" max="9" width="12.5546875" customWidth="1"/>
    <col min="10" max="10" width="12.33203125" customWidth="1"/>
    <col min="11" max="11" width="12.6640625" bestFit="1" customWidth="1"/>
    <col min="12" max="12" width="12.33203125" customWidth="1"/>
    <col min="13" max="13" width="17.77734375" customWidth="1"/>
  </cols>
  <sheetData>
    <row r="1" spans="1:13" x14ac:dyDescent="0.3">
      <c r="A1" s="39"/>
      <c r="B1" s="15" t="s">
        <v>107</v>
      </c>
      <c r="C1" s="15" t="s">
        <v>108</v>
      </c>
      <c r="D1" s="15" t="s">
        <v>109</v>
      </c>
      <c r="E1" s="15" t="s">
        <v>110</v>
      </c>
      <c r="F1" s="15" t="s">
        <v>111</v>
      </c>
      <c r="G1" s="15" t="s">
        <v>112</v>
      </c>
      <c r="H1" s="15" t="s">
        <v>113</v>
      </c>
      <c r="I1" s="15" t="s">
        <v>114</v>
      </c>
      <c r="J1" s="15" t="s">
        <v>115</v>
      </c>
      <c r="K1" s="15" t="s">
        <v>116</v>
      </c>
      <c r="L1" s="15" t="s">
        <v>171</v>
      </c>
      <c r="M1" s="15" t="s">
        <v>189</v>
      </c>
    </row>
    <row r="2" spans="1:13" x14ac:dyDescent="0.3">
      <c r="A2" s="2" t="s">
        <v>10</v>
      </c>
    </row>
    <row r="3" spans="1:13" x14ac:dyDescent="0.3">
      <c r="A3" s="4" t="s">
        <v>11</v>
      </c>
      <c r="B3" s="9">
        <v>1025758</v>
      </c>
      <c r="C3" s="9">
        <v>972730</v>
      </c>
      <c r="D3" s="9">
        <v>1058470</v>
      </c>
      <c r="E3" s="9">
        <v>1030537</v>
      </c>
      <c r="F3" s="9">
        <v>1023066</v>
      </c>
      <c r="G3" s="9">
        <v>1225618</v>
      </c>
      <c r="H3" s="9">
        <v>1212801</v>
      </c>
      <c r="I3" s="9">
        <v>1211935</v>
      </c>
      <c r="J3" s="9">
        <v>1221543</v>
      </c>
      <c r="K3" s="9">
        <v>1222565</v>
      </c>
      <c r="L3" s="9">
        <v>1213171</v>
      </c>
      <c r="M3" s="9">
        <v>1210124</v>
      </c>
    </row>
    <row r="4" spans="1:13" x14ac:dyDescent="0.3">
      <c r="A4" s="4" t="s">
        <v>12</v>
      </c>
      <c r="B4" s="9">
        <v>4003534</v>
      </c>
      <c r="C4" s="9">
        <v>3945651</v>
      </c>
      <c r="D4" s="9">
        <v>4482864</v>
      </c>
      <c r="E4" s="9">
        <v>4427864</v>
      </c>
      <c r="F4" s="9">
        <v>4422612</v>
      </c>
      <c r="G4" s="9">
        <v>5257126</v>
      </c>
      <c r="H4" s="9">
        <v>5152532</v>
      </c>
      <c r="I4" s="9">
        <v>5128923</v>
      </c>
      <c r="J4" s="9">
        <v>5142598</v>
      </c>
      <c r="K4" s="9">
        <v>5149712</v>
      </c>
      <c r="L4" s="9">
        <v>5101264</v>
      </c>
      <c r="M4" s="9">
        <v>5047536</v>
      </c>
    </row>
    <row r="5" spans="1:13" x14ac:dyDescent="0.3">
      <c r="A5" s="4" t="s">
        <v>13</v>
      </c>
      <c r="B5" s="9">
        <v>378974</v>
      </c>
      <c r="C5" s="9">
        <v>368717</v>
      </c>
      <c r="D5" s="9">
        <v>386601</v>
      </c>
      <c r="E5" s="9">
        <v>378841</v>
      </c>
      <c r="F5" s="9">
        <v>377159</v>
      </c>
      <c r="G5" s="9">
        <v>437342</v>
      </c>
      <c r="H5" s="9">
        <v>393670</v>
      </c>
      <c r="I5" s="9">
        <v>378177</v>
      </c>
      <c r="J5" s="9">
        <v>377525</v>
      </c>
      <c r="K5" s="9">
        <v>361629</v>
      </c>
      <c r="L5" s="9">
        <v>366248</v>
      </c>
      <c r="M5" s="9">
        <v>376858</v>
      </c>
    </row>
    <row r="6" spans="1:13" x14ac:dyDescent="0.3">
      <c r="A6" s="4" t="s">
        <v>14</v>
      </c>
      <c r="B6" s="9">
        <v>361733</v>
      </c>
      <c r="C6" s="9">
        <v>377534</v>
      </c>
      <c r="D6" s="9">
        <v>416470</v>
      </c>
      <c r="E6" s="9">
        <v>396348</v>
      </c>
      <c r="F6" s="9">
        <v>405451</v>
      </c>
      <c r="G6" s="9">
        <v>472812</v>
      </c>
      <c r="H6" s="9">
        <v>311441</v>
      </c>
      <c r="I6" s="9">
        <v>341979</v>
      </c>
      <c r="J6" s="9">
        <v>378131</v>
      </c>
      <c r="K6" s="9">
        <v>386659</v>
      </c>
      <c r="L6" s="9">
        <v>368694</v>
      </c>
      <c r="M6" s="9">
        <v>355114</v>
      </c>
    </row>
    <row r="7" spans="1:13" x14ac:dyDescent="0.3">
      <c r="A7" s="4" t="s">
        <v>15</v>
      </c>
      <c r="B7" s="9">
        <v>44769</v>
      </c>
      <c r="C7" s="9">
        <v>48089</v>
      </c>
      <c r="D7" s="9">
        <v>53015</v>
      </c>
      <c r="E7" s="9">
        <v>52989</v>
      </c>
      <c r="F7" s="9">
        <v>55934</v>
      </c>
      <c r="G7" s="9">
        <v>65198</v>
      </c>
      <c r="H7" s="9">
        <v>58401</v>
      </c>
      <c r="I7" s="9">
        <v>51800</v>
      </c>
      <c r="J7" s="9">
        <v>55892</v>
      </c>
      <c r="K7" s="9">
        <v>58046</v>
      </c>
      <c r="L7" s="9">
        <v>58140</v>
      </c>
      <c r="M7" s="9">
        <v>54566</v>
      </c>
    </row>
    <row r="8" spans="1:13" x14ac:dyDescent="0.3">
      <c r="A8" s="4" t="s">
        <v>16</v>
      </c>
      <c r="B8" s="9">
        <v>39923</v>
      </c>
      <c r="C8" s="9">
        <v>40947</v>
      </c>
      <c r="D8" s="9">
        <v>62612</v>
      </c>
      <c r="E8" s="9">
        <v>59085</v>
      </c>
      <c r="F8" s="9">
        <v>58596</v>
      </c>
      <c r="G8" s="9">
        <v>57684</v>
      </c>
      <c r="H8" s="9">
        <v>32023</v>
      </c>
      <c r="I8" s="9">
        <v>38152</v>
      </c>
      <c r="J8" s="9">
        <v>44489</v>
      </c>
      <c r="K8" s="9">
        <v>44333</v>
      </c>
      <c r="L8" s="9">
        <v>46815</v>
      </c>
      <c r="M8" s="9">
        <v>48932</v>
      </c>
    </row>
    <row r="9" spans="1:13" x14ac:dyDescent="0.3">
      <c r="A9" s="4"/>
      <c r="D9" s="9"/>
      <c r="G9" s="9"/>
      <c r="H9" s="9"/>
    </row>
    <row r="10" spans="1:13" x14ac:dyDescent="0.3">
      <c r="A10" s="2" t="s">
        <v>17</v>
      </c>
      <c r="D10" s="9"/>
      <c r="G10" s="9"/>
      <c r="H10" s="9"/>
    </row>
    <row r="11" spans="1:13" x14ac:dyDescent="0.3">
      <c r="A11" s="4" t="s">
        <v>18</v>
      </c>
      <c r="B11" s="9">
        <v>16</v>
      </c>
      <c r="C11" s="9">
        <v>10</v>
      </c>
      <c r="D11" s="9">
        <v>11</v>
      </c>
      <c r="E11" s="9">
        <v>12</v>
      </c>
      <c r="F11" s="9">
        <v>12</v>
      </c>
      <c r="G11" s="9">
        <v>11</v>
      </c>
      <c r="H11" s="9">
        <v>7</v>
      </c>
      <c r="I11" s="9">
        <v>3</v>
      </c>
      <c r="J11" s="9">
        <v>6</v>
      </c>
      <c r="K11" s="9">
        <v>6</v>
      </c>
      <c r="L11" s="9">
        <v>8</v>
      </c>
      <c r="M11" s="9">
        <v>8</v>
      </c>
    </row>
    <row r="12" spans="1:13" x14ac:dyDescent="0.3">
      <c r="A12" s="4" t="s">
        <v>19</v>
      </c>
      <c r="B12" s="9">
        <v>57</v>
      </c>
      <c r="C12" s="9">
        <v>33</v>
      </c>
      <c r="D12" s="9">
        <v>60</v>
      </c>
      <c r="E12" s="9">
        <v>32</v>
      </c>
      <c r="F12" s="9">
        <v>101</v>
      </c>
      <c r="G12" s="9">
        <v>89</v>
      </c>
      <c r="H12" s="9">
        <v>16</v>
      </c>
      <c r="I12" s="9">
        <v>6</v>
      </c>
      <c r="J12" s="9">
        <v>14</v>
      </c>
      <c r="K12" s="9">
        <v>25</v>
      </c>
      <c r="L12" s="9">
        <v>31</v>
      </c>
      <c r="M12" s="9">
        <v>45</v>
      </c>
    </row>
    <row r="13" spans="1:13" x14ac:dyDescent="0.3">
      <c r="A13" s="4" t="s">
        <v>20</v>
      </c>
      <c r="B13" s="9">
        <v>134.5</v>
      </c>
      <c r="C13" s="9">
        <v>72.5</v>
      </c>
      <c r="D13" s="9">
        <v>141</v>
      </c>
      <c r="E13" s="9">
        <v>69.25</v>
      </c>
      <c r="F13" s="9">
        <v>143</v>
      </c>
      <c r="G13" s="9">
        <v>155</v>
      </c>
      <c r="H13" s="9">
        <v>27</v>
      </c>
      <c r="I13" s="9">
        <v>5</v>
      </c>
      <c r="J13" s="9">
        <v>19.5</v>
      </c>
      <c r="K13" s="9">
        <v>44.5</v>
      </c>
      <c r="L13" s="9">
        <v>149</v>
      </c>
      <c r="M13" s="9">
        <v>71</v>
      </c>
    </row>
    <row r="14" spans="1:13" x14ac:dyDescent="0.3">
      <c r="A14" s="4" t="s">
        <v>21</v>
      </c>
      <c r="B14" s="5"/>
      <c r="C14" s="5"/>
      <c r="D14" s="10"/>
      <c r="E14" s="10"/>
      <c r="F14" s="10"/>
      <c r="G14" s="10"/>
      <c r="H14" s="9">
        <v>183</v>
      </c>
      <c r="I14">
        <v>145</v>
      </c>
      <c r="J14" s="9">
        <v>192</v>
      </c>
      <c r="K14">
        <v>265</v>
      </c>
      <c r="L14">
        <v>203</v>
      </c>
      <c r="M14">
        <v>125</v>
      </c>
    </row>
    <row r="15" spans="1:13" x14ac:dyDescent="0.3">
      <c r="A15" s="4" t="s">
        <v>22</v>
      </c>
      <c r="B15" s="9"/>
      <c r="C15" s="9">
        <v>9</v>
      </c>
      <c r="D15" s="9">
        <v>4</v>
      </c>
      <c r="E15" s="9">
        <v>7</v>
      </c>
      <c r="F15" s="9">
        <v>0</v>
      </c>
      <c r="G15" s="9">
        <v>1</v>
      </c>
      <c r="H15" s="9">
        <v>0</v>
      </c>
      <c r="I15" s="9">
        <v>7</v>
      </c>
      <c r="J15" s="9">
        <v>2</v>
      </c>
      <c r="K15" s="9">
        <v>1</v>
      </c>
      <c r="L15" s="9">
        <v>1</v>
      </c>
      <c r="M15" s="9">
        <v>1</v>
      </c>
    </row>
    <row r="16" spans="1:13" x14ac:dyDescent="0.3">
      <c r="A16" s="4" t="s">
        <v>23</v>
      </c>
      <c r="B16" s="9"/>
      <c r="C16" s="9">
        <v>5</v>
      </c>
      <c r="D16" s="9">
        <v>6</v>
      </c>
      <c r="E16" s="9">
        <v>6</v>
      </c>
      <c r="F16" s="9">
        <v>6</v>
      </c>
      <c r="G16" s="9">
        <v>5</v>
      </c>
      <c r="H16" s="9">
        <v>7</v>
      </c>
      <c r="I16" s="9">
        <v>4</v>
      </c>
      <c r="J16" s="9">
        <v>9</v>
      </c>
      <c r="K16" s="9">
        <v>7</v>
      </c>
      <c r="L16" s="9">
        <v>1</v>
      </c>
      <c r="M16" s="9">
        <v>5</v>
      </c>
    </row>
    <row r="17" spans="1:13" x14ac:dyDescent="0.3">
      <c r="A17" s="4" t="s">
        <v>24</v>
      </c>
      <c r="B17" s="9"/>
      <c r="C17" s="9">
        <v>67</v>
      </c>
      <c r="D17" s="9">
        <v>67</v>
      </c>
      <c r="E17" s="9">
        <v>77</v>
      </c>
      <c r="F17" s="9">
        <v>85</v>
      </c>
      <c r="G17" s="9">
        <v>107</v>
      </c>
      <c r="H17" s="9">
        <v>126</v>
      </c>
      <c r="I17" s="9">
        <v>66</v>
      </c>
      <c r="J17" s="9">
        <v>140</v>
      </c>
      <c r="K17" s="9">
        <v>146</v>
      </c>
      <c r="L17" s="9">
        <v>24</v>
      </c>
      <c r="M17" s="9">
        <v>205</v>
      </c>
    </row>
    <row r="18" spans="1:13" x14ac:dyDescent="0.3">
      <c r="A18" s="4" t="s">
        <v>25</v>
      </c>
      <c r="B18" s="9"/>
      <c r="C18" s="9">
        <v>110</v>
      </c>
      <c r="D18" s="9">
        <v>119.25</v>
      </c>
      <c r="E18" s="9">
        <v>102.75</v>
      </c>
      <c r="F18" s="9">
        <v>170</v>
      </c>
      <c r="G18" s="9">
        <v>180</v>
      </c>
      <c r="H18" s="9">
        <v>170</v>
      </c>
      <c r="I18" s="9">
        <v>66</v>
      </c>
      <c r="J18" s="9">
        <v>213.5</v>
      </c>
      <c r="K18" s="9">
        <v>186.5</v>
      </c>
      <c r="L18" s="9">
        <v>31</v>
      </c>
      <c r="M18" s="9">
        <v>314</v>
      </c>
    </row>
    <row r="19" spans="1:13" x14ac:dyDescent="0.3">
      <c r="A19" s="4"/>
      <c r="D19" s="9"/>
      <c r="G19" s="9"/>
      <c r="H19" s="9"/>
    </row>
    <row r="20" spans="1:13" x14ac:dyDescent="0.3">
      <c r="A20" s="2" t="s">
        <v>26</v>
      </c>
      <c r="D20" s="9"/>
      <c r="G20" s="9"/>
      <c r="H20" s="9"/>
    </row>
    <row r="21" spans="1:13" x14ac:dyDescent="0.3">
      <c r="A21" s="4" t="s">
        <v>27</v>
      </c>
      <c r="B21" s="6">
        <v>54</v>
      </c>
      <c r="C21" s="9">
        <v>104</v>
      </c>
      <c r="D21" s="9">
        <v>181</v>
      </c>
      <c r="E21" s="9">
        <v>274</v>
      </c>
      <c r="F21" s="9">
        <v>327</v>
      </c>
      <c r="G21" s="9">
        <v>255</v>
      </c>
      <c r="H21" s="9">
        <v>265</v>
      </c>
      <c r="I21" s="9">
        <v>361</v>
      </c>
      <c r="J21" s="9">
        <v>320</v>
      </c>
      <c r="K21" s="9">
        <v>401</v>
      </c>
      <c r="L21" s="9">
        <v>213</v>
      </c>
      <c r="M21" s="9">
        <v>336</v>
      </c>
    </row>
    <row r="22" spans="1:13" x14ac:dyDescent="0.3">
      <c r="A22" s="4" t="s">
        <v>28</v>
      </c>
      <c r="B22" s="6">
        <v>33</v>
      </c>
      <c r="C22" s="6">
        <v>111</v>
      </c>
      <c r="D22" s="9">
        <v>170</v>
      </c>
      <c r="E22" s="6">
        <v>263</v>
      </c>
      <c r="F22" s="6">
        <v>287</v>
      </c>
      <c r="G22" s="9">
        <v>233</v>
      </c>
      <c r="H22" s="9">
        <v>263</v>
      </c>
      <c r="I22" s="9">
        <v>345</v>
      </c>
      <c r="J22" s="9">
        <v>512</v>
      </c>
      <c r="K22" s="9">
        <v>341</v>
      </c>
      <c r="L22" s="9">
        <v>220</v>
      </c>
      <c r="M22" s="9">
        <v>326</v>
      </c>
    </row>
    <row r="23" spans="1:13" x14ac:dyDescent="0.3">
      <c r="A23" s="4" t="s">
        <v>29</v>
      </c>
      <c r="D23" s="9"/>
      <c r="G23" s="9"/>
      <c r="H23" s="9"/>
    </row>
    <row r="24" spans="1:13" x14ac:dyDescent="0.3">
      <c r="A24" s="4"/>
      <c r="D24" s="9"/>
      <c r="G24" s="9"/>
      <c r="H24" s="9"/>
    </row>
    <row r="25" spans="1:13" x14ac:dyDescent="0.3">
      <c r="A25" s="2" t="s">
        <v>30</v>
      </c>
      <c r="D25" s="9"/>
      <c r="G25" s="9"/>
      <c r="H25" s="9"/>
    </row>
    <row r="26" spans="1:13" x14ac:dyDescent="0.3">
      <c r="A26" s="18" t="s">
        <v>31</v>
      </c>
      <c r="B26" s="6">
        <v>2089</v>
      </c>
      <c r="C26" s="6">
        <v>2056</v>
      </c>
      <c r="D26" s="9">
        <v>1519</v>
      </c>
      <c r="E26" s="6">
        <v>1632</v>
      </c>
      <c r="F26" s="6">
        <v>1868</v>
      </c>
      <c r="G26" s="9">
        <v>1542</v>
      </c>
      <c r="H26" s="9">
        <v>828</v>
      </c>
      <c r="I26" s="9">
        <v>1323</v>
      </c>
      <c r="J26" s="9">
        <v>1532</v>
      </c>
      <c r="K26" s="9">
        <v>1412</v>
      </c>
      <c r="L26" s="9">
        <v>1366</v>
      </c>
      <c r="M26" s="9">
        <v>1470</v>
      </c>
    </row>
    <row r="27" spans="1:13" x14ac:dyDescent="0.3">
      <c r="A27" s="18" t="s">
        <v>32</v>
      </c>
      <c r="B27" s="9">
        <v>421</v>
      </c>
      <c r="C27" s="6">
        <v>986</v>
      </c>
      <c r="D27" s="9">
        <v>1862</v>
      </c>
      <c r="E27" s="9">
        <v>1035</v>
      </c>
      <c r="F27" s="9">
        <v>737</v>
      </c>
      <c r="G27" s="9">
        <v>1899</v>
      </c>
      <c r="H27" s="9">
        <v>1693</v>
      </c>
      <c r="I27" s="9">
        <v>1877</v>
      </c>
      <c r="J27" s="9">
        <v>1909</v>
      </c>
      <c r="K27" s="9">
        <v>2548</v>
      </c>
      <c r="L27" s="9">
        <v>1832</v>
      </c>
      <c r="M27" s="9">
        <v>2016</v>
      </c>
    </row>
    <row r="28" spans="1:13" ht="35.4" customHeight="1" x14ac:dyDescent="0.3">
      <c r="A28" s="18" t="s">
        <v>33</v>
      </c>
      <c r="B28" s="6">
        <v>162</v>
      </c>
      <c r="C28" s="6">
        <v>1295</v>
      </c>
      <c r="D28" s="9">
        <v>210</v>
      </c>
      <c r="E28" s="6">
        <v>474</v>
      </c>
      <c r="F28" s="6">
        <v>431</v>
      </c>
      <c r="G28" s="9">
        <v>603</v>
      </c>
      <c r="H28" s="9">
        <v>6495</v>
      </c>
      <c r="I28" s="9">
        <v>4102</v>
      </c>
      <c r="J28" s="9">
        <v>1499</v>
      </c>
      <c r="K28" s="9">
        <v>2909</v>
      </c>
      <c r="L28" s="9">
        <v>463</v>
      </c>
      <c r="M28" s="9">
        <v>412</v>
      </c>
    </row>
    <row r="29" spans="1:13" x14ac:dyDescent="0.3">
      <c r="A29" s="18" t="s">
        <v>34</v>
      </c>
      <c r="B29" s="9">
        <v>132</v>
      </c>
      <c r="C29" s="6">
        <v>353</v>
      </c>
      <c r="D29" s="9">
        <v>689</v>
      </c>
      <c r="E29" s="9">
        <v>1312</v>
      </c>
      <c r="F29" s="9">
        <v>386</v>
      </c>
      <c r="G29" s="9">
        <v>1118</v>
      </c>
      <c r="H29" s="9">
        <v>957</v>
      </c>
      <c r="I29" s="9">
        <v>1046</v>
      </c>
      <c r="J29" s="9">
        <v>767</v>
      </c>
      <c r="K29" s="9">
        <v>908</v>
      </c>
      <c r="L29" s="9">
        <v>686</v>
      </c>
      <c r="M29" s="9">
        <v>749</v>
      </c>
    </row>
    <row r="30" spans="1:13" x14ac:dyDescent="0.3">
      <c r="A30" s="18" t="s">
        <v>35</v>
      </c>
      <c r="B30" s="6">
        <v>25</v>
      </c>
      <c r="C30" s="6">
        <v>23</v>
      </c>
      <c r="D30" s="9">
        <v>2</v>
      </c>
      <c r="E30" s="6">
        <v>13</v>
      </c>
      <c r="F30" s="6">
        <v>1</v>
      </c>
      <c r="G30" s="9">
        <v>25</v>
      </c>
      <c r="H30" s="9">
        <v>21</v>
      </c>
      <c r="I30" s="9">
        <v>41</v>
      </c>
      <c r="J30" s="9">
        <v>8</v>
      </c>
      <c r="K30" s="9">
        <v>35</v>
      </c>
      <c r="L30" s="9">
        <v>12</v>
      </c>
      <c r="M30" s="9">
        <v>54</v>
      </c>
    </row>
    <row r="31" spans="1:13" x14ac:dyDescent="0.3">
      <c r="A31" s="18" t="s">
        <v>36</v>
      </c>
      <c r="B31" s="6">
        <v>5</v>
      </c>
      <c r="C31" s="6">
        <v>5</v>
      </c>
      <c r="D31" s="9">
        <v>9</v>
      </c>
      <c r="E31" s="9">
        <v>16</v>
      </c>
      <c r="F31" s="6">
        <v>0</v>
      </c>
      <c r="G31" s="9">
        <v>27</v>
      </c>
      <c r="H31" s="9">
        <v>3</v>
      </c>
      <c r="I31" s="9">
        <v>117</v>
      </c>
      <c r="J31" s="9">
        <v>97</v>
      </c>
      <c r="K31" s="9">
        <v>109</v>
      </c>
      <c r="L31" s="9">
        <v>85</v>
      </c>
      <c r="M31" s="9">
        <v>479</v>
      </c>
    </row>
    <row r="32" spans="1:13" x14ac:dyDescent="0.3">
      <c r="A32" s="18" t="s">
        <v>37</v>
      </c>
      <c r="B32" s="6">
        <v>0</v>
      </c>
      <c r="C32" s="6">
        <v>0</v>
      </c>
      <c r="D32" s="9">
        <v>0</v>
      </c>
      <c r="E32" s="6">
        <v>0</v>
      </c>
      <c r="F32" s="6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1</v>
      </c>
      <c r="M32" s="9">
        <v>19</v>
      </c>
    </row>
    <row r="33" spans="1:13" x14ac:dyDescent="0.3">
      <c r="A33" s="18" t="s">
        <v>38</v>
      </c>
      <c r="B33" s="6"/>
      <c r="C33" s="6">
        <v>0</v>
      </c>
      <c r="D33" s="9">
        <v>0</v>
      </c>
      <c r="E33" s="9">
        <v>0</v>
      </c>
      <c r="F33" s="6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3" x14ac:dyDescent="0.3">
      <c r="A34" s="18" t="s">
        <v>39</v>
      </c>
      <c r="B34" s="6">
        <v>21</v>
      </c>
      <c r="C34" s="6">
        <v>37</v>
      </c>
      <c r="D34" s="9">
        <v>29</v>
      </c>
      <c r="E34" s="6">
        <v>29</v>
      </c>
      <c r="F34" s="6">
        <v>36</v>
      </c>
      <c r="G34" s="9">
        <v>23</v>
      </c>
      <c r="H34" s="9">
        <v>14</v>
      </c>
      <c r="I34" s="9">
        <v>32</v>
      </c>
      <c r="J34" s="9">
        <v>2</v>
      </c>
      <c r="K34" s="9">
        <v>62</v>
      </c>
      <c r="L34" s="9">
        <v>36</v>
      </c>
      <c r="M34" s="9">
        <v>71</v>
      </c>
    </row>
    <row r="35" spans="1:13" x14ac:dyDescent="0.3">
      <c r="A35" s="18" t="s">
        <v>40</v>
      </c>
      <c r="B35" s="6">
        <v>4</v>
      </c>
      <c r="C35" s="6">
        <v>2</v>
      </c>
      <c r="D35" s="9">
        <v>4</v>
      </c>
      <c r="E35" s="6">
        <v>16</v>
      </c>
      <c r="F35" s="6">
        <v>11</v>
      </c>
      <c r="G35" s="9">
        <v>59</v>
      </c>
      <c r="H35" s="9">
        <v>22</v>
      </c>
      <c r="I35" s="9">
        <v>0</v>
      </c>
      <c r="J35" s="9">
        <v>0</v>
      </c>
      <c r="K35" s="9">
        <v>38</v>
      </c>
      <c r="L35" s="9">
        <v>42</v>
      </c>
      <c r="M35" s="9">
        <v>26</v>
      </c>
    </row>
    <row r="36" spans="1:13" x14ac:dyDescent="0.3">
      <c r="A36" s="18" t="s">
        <v>41</v>
      </c>
      <c r="B36" s="6">
        <v>0</v>
      </c>
      <c r="C36" s="6">
        <v>0</v>
      </c>
      <c r="D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</row>
    <row r="37" spans="1:13" ht="26.4" x14ac:dyDescent="0.3">
      <c r="A37" s="18" t="s">
        <v>42</v>
      </c>
      <c r="B37" s="9">
        <v>78091</v>
      </c>
      <c r="C37" s="6">
        <v>62604</v>
      </c>
      <c r="D37" s="9">
        <v>71523</v>
      </c>
      <c r="E37" s="9">
        <v>16349</v>
      </c>
      <c r="F37" s="9">
        <v>184603</v>
      </c>
      <c r="G37" s="9">
        <v>73137</v>
      </c>
      <c r="H37" s="9">
        <v>6530</v>
      </c>
      <c r="I37" s="9">
        <v>49757</v>
      </c>
      <c r="J37" s="9">
        <v>93886</v>
      </c>
      <c r="K37" s="9">
        <v>72374</v>
      </c>
      <c r="L37" s="9">
        <v>70855</v>
      </c>
      <c r="M37" s="9">
        <v>45305</v>
      </c>
    </row>
    <row r="38" spans="1:13" ht="26.4" x14ac:dyDescent="0.3">
      <c r="A38" s="18" t="s">
        <v>43</v>
      </c>
      <c r="B38" s="6">
        <v>0</v>
      </c>
      <c r="G38" s="9"/>
      <c r="H38" s="9"/>
    </row>
    <row r="39" spans="1:13" x14ac:dyDescent="0.3">
      <c r="G39" s="9"/>
      <c r="H39" s="9"/>
    </row>
    <row r="40" spans="1:13" x14ac:dyDescent="0.3">
      <c r="G40" s="9"/>
      <c r="H40" s="9"/>
    </row>
  </sheetData>
  <printOptions gridLines="1"/>
  <pageMargins left="0.7" right="0.7" top="0.75" bottom="0.75" header="0.3" footer="0.3"/>
  <pageSetup orientation="landscape" r:id="rId1"/>
  <headerFooter>
    <oddHeader>&amp;C&amp;"Verdana,Bold"PrairieCat Statistical Comparison
February 2012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A1:M39"/>
  <sheetViews>
    <sheetView zoomScaleNormal="100" workbookViewId="0">
      <selection activeCell="N14" sqref="N14"/>
    </sheetView>
  </sheetViews>
  <sheetFormatPr defaultRowHeight="14.4" x14ac:dyDescent="0.3"/>
  <cols>
    <col min="1" max="1" width="54" bestFit="1" customWidth="1"/>
    <col min="2" max="2" width="15.33203125" customWidth="1"/>
    <col min="3" max="3" width="14.6640625" customWidth="1"/>
    <col min="4" max="4" width="13.6640625" customWidth="1"/>
    <col min="5" max="5" width="13.44140625" bestFit="1" customWidth="1"/>
    <col min="6" max="6" width="14.109375" customWidth="1"/>
    <col min="7" max="7" width="15.109375" customWidth="1"/>
    <col min="8" max="8" width="13.88671875" customWidth="1"/>
    <col min="9" max="9" width="13.44140625" bestFit="1" customWidth="1"/>
    <col min="10" max="10" width="15.109375" customWidth="1"/>
    <col min="11" max="11" width="14.33203125" customWidth="1"/>
    <col min="12" max="12" width="13.21875" customWidth="1"/>
    <col min="13" max="13" width="13.77734375" customWidth="1"/>
  </cols>
  <sheetData>
    <row r="1" spans="1:13" ht="26.4" x14ac:dyDescent="0.3">
      <c r="A1" s="39"/>
      <c r="B1" s="14" t="s">
        <v>117</v>
      </c>
      <c r="C1" s="14" t="s">
        <v>118</v>
      </c>
      <c r="D1" s="14" t="s">
        <v>119</v>
      </c>
      <c r="E1" s="14" t="s">
        <v>120</v>
      </c>
      <c r="F1" s="14" t="s">
        <v>121</v>
      </c>
      <c r="G1" s="14" t="s">
        <v>122</v>
      </c>
      <c r="H1" s="14" t="s">
        <v>123</v>
      </c>
      <c r="I1" s="14" t="s">
        <v>124</v>
      </c>
      <c r="J1" s="14" t="s">
        <v>125</v>
      </c>
      <c r="K1" s="14" t="s">
        <v>126</v>
      </c>
      <c r="L1" s="14" t="s">
        <v>180</v>
      </c>
      <c r="M1" s="14" t="s">
        <v>190</v>
      </c>
    </row>
    <row r="2" spans="1:13" x14ac:dyDescent="0.3">
      <c r="A2" s="2" t="s">
        <v>10</v>
      </c>
    </row>
    <row r="3" spans="1:13" x14ac:dyDescent="0.3">
      <c r="A3" s="4" t="s">
        <v>11</v>
      </c>
      <c r="B3" s="3">
        <v>1003214</v>
      </c>
      <c r="C3" s="3">
        <v>971026</v>
      </c>
      <c r="D3" s="3">
        <v>1059345</v>
      </c>
      <c r="E3" s="3">
        <v>1029755</v>
      </c>
      <c r="F3" s="3">
        <v>1022232</v>
      </c>
      <c r="G3" s="3">
        <v>1222367</v>
      </c>
      <c r="H3" s="3">
        <v>1212837</v>
      </c>
      <c r="I3" s="3">
        <v>1211811</v>
      </c>
      <c r="J3" s="3">
        <v>1221663</v>
      </c>
      <c r="K3" s="3">
        <v>1221501</v>
      </c>
      <c r="L3" s="3">
        <v>1212477</v>
      </c>
      <c r="M3" s="3">
        <v>1209983</v>
      </c>
    </row>
    <row r="4" spans="1:13" x14ac:dyDescent="0.3">
      <c r="A4" s="4" t="s">
        <v>12</v>
      </c>
      <c r="B4" s="5">
        <v>3991106</v>
      </c>
      <c r="C4" s="3">
        <v>3936539</v>
      </c>
      <c r="D4" s="3">
        <v>4486417</v>
      </c>
      <c r="E4" s="3">
        <v>4426921</v>
      </c>
      <c r="F4" s="3">
        <v>4428473</v>
      </c>
      <c r="G4" s="3">
        <v>5242551</v>
      </c>
      <c r="H4" s="3">
        <v>5146411</v>
      </c>
      <c r="I4" s="3">
        <v>5134041</v>
      </c>
      <c r="J4" s="3">
        <v>5142184</v>
      </c>
      <c r="K4" s="3">
        <v>5144970</v>
      </c>
      <c r="L4" s="3">
        <v>5101604</v>
      </c>
      <c r="M4" s="3">
        <v>5044840</v>
      </c>
    </row>
    <row r="5" spans="1:13" x14ac:dyDescent="0.3">
      <c r="A5" s="4" t="s">
        <v>13</v>
      </c>
      <c r="B5" s="5">
        <v>379820</v>
      </c>
      <c r="C5" s="3">
        <v>370115</v>
      </c>
      <c r="D5" s="3">
        <v>388433</v>
      </c>
      <c r="E5" s="3">
        <v>380486</v>
      </c>
      <c r="F5" s="3">
        <v>379876</v>
      </c>
      <c r="G5" s="3">
        <v>437069</v>
      </c>
      <c r="H5" s="3">
        <v>394750</v>
      </c>
      <c r="I5" s="3">
        <v>381027</v>
      </c>
      <c r="J5" s="3">
        <v>380479</v>
      </c>
      <c r="K5" s="3">
        <v>366184</v>
      </c>
      <c r="L5" s="3">
        <v>369831</v>
      </c>
      <c r="M5" s="3">
        <v>380551</v>
      </c>
    </row>
    <row r="6" spans="1:13" x14ac:dyDescent="0.3">
      <c r="A6" s="4" t="s">
        <v>14</v>
      </c>
      <c r="B6" s="5">
        <v>398401</v>
      </c>
      <c r="C6" s="3">
        <v>399323</v>
      </c>
      <c r="D6" s="3">
        <v>475544</v>
      </c>
      <c r="E6" s="3">
        <v>447437</v>
      </c>
      <c r="F6" s="3">
        <v>421008</v>
      </c>
      <c r="G6" s="3">
        <v>317690</v>
      </c>
      <c r="H6" s="3">
        <v>365910</v>
      </c>
      <c r="I6" s="3">
        <v>407844</v>
      </c>
      <c r="J6" s="3">
        <v>432486</v>
      </c>
      <c r="K6" s="3">
        <v>405374</v>
      </c>
      <c r="L6" s="3">
        <v>412260</v>
      </c>
      <c r="M6" s="3">
        <v>388669</v>
      </c>
    </row>
    <row r="7" spans="1:13" x14ac:dyDescent="0.3">
      <c r="A7" s="4" t="s">
        <v>15</v>
      </c>
      <c r="B7" s="5">
        <v>47878</v>
      </c>
      <c r="C7" s="3">
        <v>49505</v>
      </c>
      <c r="D7" s="3">
        <v>60889</v>
      </c>
      <c r="E7" s="3">
        <v>59267</v>
      </c>
      <c r="F7" s="3">
        <v>55358</v>
      </c>
      <c r="G7" s="3">
        <v>34277</v>
      </c>
      <c r="H7" s="3">
        <v>63140</v>
      </c>
      <c r="I7" s="3">
        <v>60229</v>
      </c>
      <c r="J7" s="3">
        <v>63062</v>
      </c>
      <c r="K7" s="3">
        <v>56412</v>
      </c>
      <c r="L7" s="3">
        <v>60613</v>
      </c>
      <c r="M7" s="3">
        <v>57629</v>
      </c>
    </row>
    <row r="8" spans="1:13" x14ac:dyDescent="0.3">
      <c r="A8" s="4" t="s">
        <v>16</v>
      </c>
      <c r="B8" s="5">
        <v>44058</v>
      </c>
      <c r="C8" s="3">
        <v>43729</v>
      </c>
      <c r="D8" s="3">
        <v>70044</v>
      </c>
      <c r="E8" s="3">
        <v>67974</v>
      </c>
      <c r="F8" s="3">
        <v>62816</v>
      </c>
      <c r="G8" s="3">
        <v>37418</v>
      </c>
      <c r="H8" s="3">
        <v>39479</v>
      </c>
      <c r="I8" s="3">
        <v>46092</v>
      </c>
      <c r="J8" s="3">
        <v>50995</v>
      </c>
      <c r="K8" s="3">
        <v>48419</v>
      </c>
      <c r="L8" s="3">
        <v>54430</v>
      </c>
      <c r="M8" s="3">
        <v>57929</v>
      </c>
    </row>
    <row r="9" spans="1:13" x14ac:dyDescent="0.3">
      <c r="A9" s="4"/>
      <c r="G9" s="3"/>
      <c r="H9" s="3"/>
    </row>
    <row r="10" spans="1:13" x14ac:dyDescent="0.3">
      <c r="A10" s="2" t="s">
        <v>17</v>
      </c>
      <c r="G10" s="3"/>
      <c r="H10" s="3"/>
    </row>
    <row r="11" spans="1:13" x14ac:dyDescent="0.3">
      <c r="A11" s="4" t="s">
        <v>18</v>
      </c>
      <c r="B11" s="5">
        <v>12</v>
      </c>
      <c r="C11" s="3">
        <v>11</v>
      </c>
      <c r="D11" s="3">
        <v>3</v>
      </c>
      <c r="E11" s="3">
        <v>6</v>
      </c>
      <c r="F11" s="3">
        <v>25</v>
      </c>
      <c r="G11" s="3">
        <v>11</v>
      </c>
      <c r="H11" s="3">
        <v>6</v>
      </c>
      <c r="I11" s="3">
        <v>9</v>
      </c>
      <c r="J11" s="3">
        <v>3</v>
      </c>
      <c r="K11" s="3">
        <v>10</v>
      </c>
      <c r="L11" s="3">
        <v>3</v>
      </c>
      <c r="M11" s="3">
        <v>6</v>
      </c>
    </row>
    <row r="12" spans="1:13" x14ac:dyDescent="0.3">
      <c r="A12" s="4" t="s">
        <v>19</v>
      </c>
      <c r="B12" s="5">
        <v>59</v>
      </c>
      <c r="C12" s="3">
        <v>74</v>
      </c>
      <c r="D12" s="3">
        <v>8</v>
      </c>
      <c r="E12" s="3">
        <v>25</v>
      </c>
      <c r="F12" s="3">
        <v>170</v>
      </c>
      <c r="G12" s="3">
        <v>211</v>
      </c>
      <c r="H12" s="3">
        <v>46</v>
      </c>
      <c r="I12" s="3">
        <v>21</v>
      </c>
      <c r="J12" s="3">
        <v>14</v>
      </c>
      <c r="K12" s="3">
        <v>53</v>
      </c>
      <c r="L12" s="3">
        <v>18</v>
      </c>
      <c r="M12" s="3">
        <v>26</v>
      </c>
    </row>
    <row r="13" spans="1:13" x14ac:dyDescent="0.3">
      <c r="A13" s="4" t="s">
        <v>20</v>
      </c>
      <c r="B13" s="5">
        <v>127.5</v>
      </c>
      <c r="C13" s="3">
        <v>187</v>
      </c>
      <c r="D13" s="3">
        <v>16</v>
      </c>
      <c r="E13" s="3">
        <v>46</v>
      </c>
      <c r="F13" s="3">
        <v>393</v>
      </c>
      <c r="G13" s="3">
        <v>415</v>
      </c>
      <c r="H13" s="3">
        <v>76</v>
      </c>
      <c r="I13" s="3">
        <v>25.5</v>
      </c>
      <c r="J13" s="3">
        <v>21.5</v>
      </c>
      <c r="K13" s="3">
        <v>107</v>
      </c>
      <c r="L13" s="3">
        <v>15</v>
      </c>
      <c r="M13" s="3">
        <v>51</v>
      </c>
    </row>
    <row r="14" spans="1:13" x14ac:dyDescent="0.3">
      <c r="A14" s="4" t="s">
        <v>21</v>
      </c>
      <c r="B14" s="5"/>
      <c r="C14" s="5"/>
      <c r="D14" s="10"/>
      <c r="E14" s="10"/>
      <c r="F14" s="10"/>
      <c r="G14" s="10"/>
      <c r="H14" s="3">
        <v>173</v>
      </c>
      <c r="I14">
        <v>253</v>
      </c>
      <c r="J14" s="3">
        <v>207</v>
      </c>
      <c r="K14" s="3">
        <v>221</v>
      </c>
      <c r="L14" s="3">
        <v>245</v>
      </c>
      <c r="M14" s="3">
        <v>212</v>
      </c>
    </row>
    <row r="15" spans="1:13" x14ac:dyDescent="0.3">
      <c r="A15" s="4" t="s">
        <v>22</v>
      </c>
      <c r="B15" s="5"/>
      <c r="C15" s="3">
        <v>7</v>
      </c>
      <c r="D15" s="3">
        <v>13</v>
      </c>
      <c r="E15" s="3">
        <v>10</v>
      </c>
      <c r="F15" s="3">
        <v>18</v>
      </c>
      <c r="G15" s="3">
        <v>1</v>
      </c>
      <c r="H15" s="3">
        <v>0</v>
      </c>
      <c r="I15" s="3">
        <v>4</v>
      </c>
      <c r="J15" s="3">
        <v>1</v>
      </c>
      <c r="K15" s="3">
        <v>2</v>
      </c>
      <c r="L15" s="3">
        <v>4</v>
      </c>
      <c r="M15" s="3">
        <v>2</v>
      </c>
    </row>
    <row r="16" spans="1:13" x14ac:dyDescent="0.3">
      <c r="A16" s="4" t="s">
        <v>23</v>
      </c>
      <c r="B16" s="5"/>
      <c r="C16" s="3">
        <v>5</v>
      </c>
      <c r="D16" s="3">
        <v>10</v>
      </c>
      <c r="E16" s="3">
        <v>4</v>
      </c>
      <c r="F16" s="3">
        <v>11</v>
      </c>
      <c r="G16" s="3">
        <v>5</v>
      </c>
      <c r="H16" s="3">
        <v>9</v>
      </c>
      <c r="I16" s="3">
        <v>6</v>
      </c>
      <c r="J16" s="3">
        <v>7</v>
      </c>
      <c r="K16" s="3">
        <v>9</v>
      </c>
      <c r="L16" s="3">
        <v>7</v>
      </c>
      <c r="M16" s="3">
        <v>5</v>
      </c>
    </row>
    <row r="17" spans="1:13" x14ac:dyDescent="0.3">
      <c r="A17" s="4" t="s">
        <v>24</v>
      </c>
      <c r="B17" s="5"/>
      <c r="C17" s="3">
        <v>98</v>
      </c>
      <c r="D17" s="3">
        <v>134</v>
      </c>
      <c r="E17" s="3">
        <v>42</v>
      </c>
      <c r="F17" s="3">
        <v>135</v>
      </c>
      <c r="G17">
        <v>137</v>
      </c>
      <c r="H17" s="3">
        <v>194</v>
      </c>
      <c r="I17" s="3">
        <v>57</v>
      </c>
      <c r="J17" s="3">
        <v>46</v>
      </c>
      <c r="K17" s="3">
        <v>99</v>
      </c>
      <c r="L17" s="3">
        <v>65</v>
      </c>
      <c r="M17" s="3">
        <v>43</v>
      </c>
    </row>
    <row r="18" spans="1:13" x14ac:dyDescent="0.3">
      <c r="A18" s="4" t="s">
        <v>25</v>
      </c>
      <c r="B18" s="5"/>
      <c r="C18" s="3">
        <v>132.5</v>
      </c>
      <c r="D18" s="3">
        <v>251</v>
      </c>
      <c r="E18" s="3">
        <v>72.75</v>
      </c>
      <c r="F18" s="3">
        <v>272</v>
      </c>
      <c r="G18" s="3">
        <v>165</v>
      </c>
      <c r="H18" s="3">
        <v>317</v>
      </c>
      <c r="I18" s="3">
        <v>67.5</v>
      </c>
      <c r="J18" s="3">
        <v>55</v>
      </c>
      <c r="K18" s="3">
        <v>261</v>
      </c>
      <c r="L18" s="3">
        <v>96</v>
      </c>
      <c r="M18" s="3">
        <v>64.5</v>
      </c>
    </row>
    <row r="19" spans="1:13" x14ac:dyDescent="0.3">
      <c r="A19" s="4"/>
      <c r="G19" s="3"/>
      <c r="H19" s="3"/>
    </row>
    <row r="20" spans="1:13" x14ac:dyDescent="0.3">
      <c r="A20" s="2" t="s">
        <v>26</v>
      </c>
      <c r="G20" s="3"/>
      <c r="H20" s="3"/>
    </row>
    <row r="21" spans="1:13" x14ac:dyDescent="0.3">
      <c r="A21" s="4" t="s">
        <v>27</v>
      </c>
      <c r="B21" s="5">
        <v>147</v>
      </c>
      <c r="C21" s="5">
        <v>134</v>
      </c>
      <c r="D21" s="5">
        <v>143</v>
      </c>
      <c r="E21" s="5">
        <v>322</v>
      </c>
      <c r="F21" s="3">
        <v>569</v>
      </c>
      <c r="G21" s="3">
        <v>317</v>
      </c>
      <c r="H21" s="3">
        <v>243</v>
      </c>
      <c r="I21" s="3">
        <v>383</v>
      </c>
      <c r="J21" s="3">
        <v>327</v>
      </c>
      <c r="K21" s="3">
        <v>330</v>
      </c>
      <c r="L21" s="3">
        <v>286</v>
      </c>
      <c r="M21" s="3">
        <v>331</v>
      </c>
    </row>
    <row r="22" spans="1:13" x14ac:dyDescent="0.3">
      <c r="A22" s="4" t="s">
        <v>28</v>
      </c>
      <c r="B22" s="5">
        <v>134</v>
      </c>
      <c r="C22" s="5">
        <v>97</v>
      </c>
      <c r="D22" s="5">
        <v>160</v>
      </c>
      <c r="E22" s="5">
        <v>329</v>
      </c>
      <c r="F22" s="5">
        <v>460</v>
      </c>
      <c r="G22" s="5">
        <v>221</v>
      </c>
      <c r="H22" s="5">
        <v>271</v>
      </c>
      <c r="I22" s="3">
        <v>407</v>
      </c>
      <c r="J22" s="5">
        <v>339</v>
      </c>
      <c r="K22" s="5">
        <v>345</v>
      </c>
      <c r="L22" s="5">
        <v>295</v>
      </c>
      <c r="M22" s="5">
        <v>281</v>
      </c>
    </row>
    <row r="23" spans="1:13" x14ac:dyDescent="0.3">
      <c r="A23" s="4" t="s">
        <v>29</v>
      </c>
    </row>
    <row r="24" spans="1:13" x14ac:dyDescent="0.3">
      <c r="A24" s="4"/>
    </row>
    <row r="25" spans="1:13" x14ac:dyDescent="0.3">
      <c r="A25" s="2" t="s">
        <v>30</v>
      </c>
      <c r="F25" s="5"/>
    </row>
    <row r="26" spans="1:13" x14ac:dyDescent="0.3">
      <c r="A26" s="18" t="s">
        <v>31</v>
      </c>
      <c r="B26" s="5">
        <v>2278</v>
      </c>
      <c r="C26" s="5">
        <v>2441</v>
      </c>
      <c r="D26" s="5">
        <v>2012</v>
      </c>
      <c r="E26" s="5">
        <v>2278</v>
      </c>
      <c r="F26" s="5">
        <v>1999</v>
      </c>
      <c r="G26" s="5">
        <v>749</v>
      </c>
      <c r="H26" s="5">
        <v>620</v>
      </c>
      <c r="I26" s="5">
        <v>1278</v>
      </c>
      <c r="J26" s="5">
        <v>1774</v>
      </c>
      <c r="K26" s="5">
        <v>1387</v>
      </c>
      <c r="L26" s="5">
        <v>1386</v>
      </c>
      <c r="M26" s="5">
        <v>1263</v>
      </c>
    </row>
    <row r="27" spans="1:13" x14ac:dyDescent="0.3">
      <c r="A27" s="18" t="s">
        <v>32</v>
      </c>
      <c r="B27" s="5">
        <v>463</v>
      </c>
      <c r="C27" s="5">
        <v>802</v>
      </c>
      <c r="D27" s="5">
        <v>1698</v>
      </c>
      <c r="E27" s="5">
        <v>1418</v>
      </c>
      <c r="F27" s="5">
        <v>934</v>
      </c>
      <c r="G27" s="5">
        <v>1174</v>
      </c>
      <c r="H27" s="5">
        <v>3338</v>
      </c>
      <c r="I27" s="5">
        <v>1939</v>
      </c>
      <c r="J27" s="5">
        <v>2722</v>
      </c>
      <c r="K27" s="5">
        <v>2790</v>
      </c>
      <c r="L27" s="5">
        <v>2581</v>
      </c>
      <c r="M27" s="5">
        <v>2188</v>
      </c>
    </row>
    <row r="28" spans="1:13" x14ac:dyDescent="0.3">
      <c r="A28" s="18" t="s">
        <v>33</v>
      </c>
      <c r="B28" s="5">
        <v>843</v>
      </c>
      <c r="C28" s="5">
        <v>801</v>
      </c>
      <c r="D28" s="5">
        <v>690</v>
      </c>
      <c r="E28" s="5">
        <v>613</v>
      </c>
      <c r="F28" s="5">
        <v>1063</v>
      </c>
      <c r="G28" s="5">
        <v>779</v>
      </c>
      <c r="H28" s="5">
        <v>951</v>
      </c>
      <c r="I28" s="5">
        <v>1988</v>
      </c>
      <c r="J28" s="5">
        <v>1717</v>
      </c>
      <c r="K28" s="5">
        <v>1136</v>
      </c>
      <c r="L28" s="5">
        <v>550</v>
      </c>
      <c r="M28" s="5">
        <v>690</v>
      </c>
    </row>
    <row r="29" spans="1:13" x14ac:dyDescent="0.3">
      <c r="A29" s="18" t="s">
        <v>34</v>
      </c>
      <c r="B29" s="5">
        <v>454</v>
      </c>
      <c r="C29" s="5">
        <v>628</v>
      </c>
      <c r="D29" s="5">
        <v>443</v>
      </c>
      <c r="E29" s="5">
        <v>811</v>
      </c>
      <c r="F29" s="5">
        <v>555</v>
      </c>
      <c r="G29" s="5">
        <v>737</v>
      </c>
      <c r="H29" s="5">
        <v>1515</v>
      </c>
      <c r="I29" s="5">
        <v>414</v>
      </c>
      <c r="J29" s="5">
        <v>1026</v>
      </c>
      <c r="K29" s="5">
        <v>1073</v>
      </c>
      <c r="L29" s="5">
        <v>949</v>
      </c>
      <c r="M29" s="5">
        <v>809</v>
      </c>
    </row>
    <row r="30" spans="1:13" x14ac:dyDescent="0.3">
      <c r="A30" s="18" t="s">
        <v>35</v>
      </c>
      <c r="B30" s="5">
        <v>20</v>
      </c>
      <c r="C30" s="5">
        <v>29</v>
      </c>
      <c r="D30" s="5">
        <v>17</v>
      </c>
      <c r="E30" s="5">
        <v>15</v>
      </c>
      <c r="F30" s="5">
        <v>92</v>
      </c>
      <c r="G30" s="5">
        <v>221</v>
      </c>
      <c r="H30" s="5">
        <v>48</v>
      </c>
      <c r="I30" s="5">
        <v>38</v>
      </c>
      <c r="J30" s="5">
        <v>8</v>
      </c>
      <c r="K30" s="5">
        <v>41</v>
      </c>
      <c r="L30" s="5">
        <v>33</v>
      </c>
      <c r="M30" s="5">
        <v>5</v>
      </c>
    </row>
    <row r="31" spans="1:13" x14ac:dyDescent="0.3">
      <c r="A31" s="18" t="s">
        <v>36</v>
      </c>
      <c r="B31" s="5">
        <v>4</v>
      </c>
      <c r="C31" s="5">
        <v>9</v>
      </c>
      <c r="D31" s="5">
        <v>16</v>
      </c>
      <c r="E31" s="5">
        <v>23</v>
      </c>
      <c r="F31" s="5">
        <v>8</v>
      </c>
      <c r="G31" s="5">
        <v>28</v>
      </c>
      <c r="H31" s="5">
        <v>136</v>
      </c>
      <c r="I31" s="5">
        <v>4</v>
      </c>
      <c r="J31" s="5">
        <v>169</v>
      </c>
      <c r="K31" s="5">
        <v>156</v>
      </c>
      <c r="L31" s="5">
        <v>143</v>
      </c>
      <c r="M31" s="5">
        <v>55</v>
      </c>
    </row>
    <row r="32" spans="1:13" x14ac:dyDescent="0.3">
      <c r="A32" s="18" t="s">
        <v>37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33</v>
      </c>
      <c r="J32" s="5">
        <v>0</v>
      </c>
      <c r="K32" s="5">
        <v>0</v>
      </c>
      <c r="L32" s="5">
        <v>4</v>
      </c>
      <c r="M32" s="5">
        <v>166</v>
      </c>
    </row>
    <row r="33" spans="1:13" x14ac:dyDescent="0.3">
      <c r="A33" s="18" t="s">
        <v>38</v>
      </c>
      <c r="B33" s="5"/>
      <c r="C33" s="5">
        <v>67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</row>
    <row r="34" spans="1:13" x14ac:dyDescent="0.3">
      <c r="A34" s="18" t="s">
        <v>39</v>
      </c>
      <c r="B34" s="5">
        <v>33</v>
      </c>
      <c r="C34" s="5">
        <v>28</v>
      </c>
      <c r="D34" s="5">
        <v>55</v>
      </c>
      <c r="E34" s="5">
        <v>26</v>
      </c>
      <c r="F34" s="5">
        <v>31</v>
      </c>
      <c r="G34" s="5">
        <v>11</v>
      </c>
      <c r="H34" s="5">
        <v>39</v>
      </c>
      <c r="I34" s="5">
        <v>37</v>
      </c>
      <c r="J34" s="5">
        <v>21</v>
      </c>
      <c r="K34" s="5">
        <v>102</v>
      </c>
      <c r="L34" s="5">
        <v>52</v>
      </c>
      <c r="M34" s="5">
        <v>15</v>
      </c>
    </row>
    <row r="35" spans="1:13" x14ac:dyDescent="0.3">
      <c r="A35" s="18" t="s">
        <v>40</v>
      </c>
      <c r="B35" s="5">
        <v>3</v>
      </c>
      <c r="C35" s="5">
        <v>0</v>
      </c>
      <c r="D35" s="5">
        <v>7</v>
      </c>
      <c r="E35" s="5">
        <v>30</v>
      </c>
      <c r="F35" s="5">
        <v>18</v>
      </c>
      <c r="G35" s="5">
        <v>22</v>
      </c>
      <c r="H35" s="5">
        <v>0</v>
      </c>
      <c r="I35" s="5">
        <v>0</v>
      </c>
      <c r="J35" s="5">
        <v>0</v>
      </c>
      <c r="K35" s="5">
        <v>32</v>
      </c>
      <c r="L35" s="5">
        <v>9</v>
      </c>
      <c r="M35" s="5">
        <v>22</v>
      </c>
    </row>
    <row r="36" spans="1:13" x14ac:dyDescent="0.3">
      <c r="A36" s="18" t="s">
        <v>41</v>
      </c>
      <c r="B36" s="5">
        <v>0</v>
      </c>
      <c r="C36" s="5">
        <v>0</v>
      </c>
      <c r="D36" s="5">
        <v>0</v>
      </c>
      <c r="E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</row>
    <row r="37" spans="1:13" ht="35.1" customHeight="1" x14ac:dyDescent="0.3">
      <c r="A37" s="55" t="s">
        <v>42</v>
      </c>
      <c r="B37" s="5">
        <v>62506</v>
      </c>
      <c r="C37" s="5">
        <v>34514</v>
      </c>
      <c r="D37" s="5">
        <v>141561</v>
      </c>
      <c r="E37" s="5">
        <v>199552</v>
      </c>
      <c r="F37" s="5">
        <v>3186</v>
      </c>
      <c r="G37" s="5">
        <v>52657</v>
      </c>
      <c r="H37" s="5">
        <v>41765</v>
      </c>
      <c r="I37" s="5">
        <v>54232</v>
      </c>
      <c r="J37" s="5">
        <v>53236</v>
      </c>
      <c r="K37" s="5">
        <v>58879</v>
      </c>
      <c r="L37" s="5">
        <v>54838</v>
      </c>
      <c r="M37" s="5">
        <v>45562</v>
      </c>
    </row>
    <row r="38" spans="1:13" ht="26.4" x14ac:dyDescent="0.3">
      <c r="A38" s="18" t="s">
        <v>43</v>
      </c>
      <c r="B38" s="5">
        <v>0</v>
      </c>
      <c r="D38" s="5">
        <v>0</v>
      </c>
    </row>
    <row r="39" spans="1:13" x14ac:dyDescent="0.3">
      <c r="A39" s="4"/>
    </row>
  </sheetData>
  <printOptions gridLines="1"/>
  <pageMargins left="0.7" right="0.7" top="0.75" bottom="0.75" header="0.3" footer="0.3"/>
  <pageSetup orientation="landscape" r:id="rId1"/>
  <headerFooter>
    <oddHeader>&amp;C&amp;"Verdana,Bold"PrairieCat Statistical Comparison
March 2012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2A257A947EEC42A36218FAA75822BB" ma:contentTypeVersion="15" ma:contentTypeDescription="Create a new document." ma:contentTypeScope="" ma:versionID="7d8068a8d8084f70f8f5ed5f7b13ba8b">
  <xsd:schema xmlns:xsd="http://www.w3.org/2001/XMLSchema" xmlns:xs="http://www.w3.org/2001/XMLSchema" xmlns:p="http://schemas.microsoft.com/office/2006/metadata/properties" xmlns:ns2="46c9baea-4908-4bc5-aaec-e5c51813d949" xmlns:ns3="094770d4-9545-4413-b8d8-66d4d3df77f5" targetNamespace="http://schemas.microsoft.com/office/2006/metadata/properties" ma:root="true" ma:fieldsID="a180025234d54aef6070a3aa7aaf9b5e" ns2:_="" ns3:_="">
    <xsd:import namespace="46c9baea-4908-4bc5-aaec-e5c51813d949"/>
    <xsd:import namespace="094770d4-9545-4413-b8d8-66d4d3df77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baea-4908-4bc5-aaec-e5c51813d9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702bc4b-981a-46a4-ab77-0956dfb2af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770d4-9545-4413-b8d8-66d4d3df77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7a0e51-c888-4dbf-aab1-c9f5a77fc30c}" ma:internalName="TaxCatchAll" ma:showField="CatchAllData" ma:web="094770d4-9545-4413-b8d8-66d4d3df77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c9baea-4908-4bc5-aaec-e5c51813d949">
      <Terms xmlns="http://schemas.microsoft.com/office/infopath/2007/PartnerControls"/>
    </lcf76f155ced4ddcb4097134ff3c332f>
    <TaxCatchAll xmlns="094770d4-9545-4413-b8d8-66d4d3df77f5" xsi:nil="true"/>
  </documentManagement>
</p:properties>
</file>

<file path=customXml/itemProps1.xml><?xml version="1.0" encoding="utf-8"?>
<ds:datastoreItem xmlns:ds="http://schemas.openxmlformats.org/officeDocument/2006/customXml" ds:itemID="{A0F11D43-3ADB-4407-A35C-51A0308737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58F905-6EFC-4E2C-8508-3DD9160C90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baea-4908-4bc5-aaec-e5c51813d949"/>
    <ds:schemaRef ds:uri="094770d4-9545-4413-b8d8-66d4d3df77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ECDD19-0BCB-4FBA-AC01-3810E071413B}">
  <ds:schemaRefs>
    <ds:schemaRef ds:uri="094770d4-9545-4413-b8d8-66d4d3df77f5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46c9baea-4908-4bc5-aaec-e5c51813d949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  <vt:lpstr>Annual Summary</vt:lpstr>
      <vt:lpstr>'Annual Summary'!Print_Area</vt:lpstr>
      <vt:lpstr>July!Print_Area</vt:lpstr>
      <vt:lpstr>November!Print_Area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judyh</dc:creator>
  <cp:keywords/>
  <dc:description/>
  <cp:lastModifiedBy>Elizabeth Smith</cp:lastModifiedBy>
  <cp:revision/>
  <cp:lastPrinted>2026-06-11T19:57:50Z</cp:lastPrinted>
  <dcterms:created xsi:type="dcterms:W3CDTF">2010-03-10T15:03:23Z</dcterms:created>
  <dcterms:modified xsi:type="dcterms:W3CDTF">2026-06-11T19:58:38Z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0x0101008D2A257A947EEC42A36218FAA75822BB</vt:lpwstr>
  </property>
  <property fmtid="{D5CDD505-2E9C-101B-9397-08002B2CF9AE}" pid="3" name="Order">
    <vt:r8>5800</vt:r8>
  </property>
  <property fmtid="{D5CDD505-2E9C-101B-9397-08002B2CF9AE}" pid="4" name="MediaServiceImageTags">
    <vt:lpwstr/>
  </property>
</Properties>
</file>